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00" windowHeight="9000" activeTab="0"/>
  </bookViews>
  <sheets>
    <sheet name="第１表の１、第１表の２　賃金増加額" sheetId="1" r:id="rId1"/>
    <sheet name="第２表の１家計消費増加額、第２表の２雇用者数の推移" sheetId="2" r:id="rId2"/>
    <sheet name="第３表の１生産・雇用等誘発効果(43部門）" sheetId="3" r:id="rId3"/>
    <sheet name="第３表の２生産・雇用増加の順位（43部門）" sheetId="4" r:id="rId4"/>
    <sheet name="第４表の１生産・雇用等誘発効果（109部門）" sheetId="5" r:id="rId5"/>
    <sheet name="第４表の２生産・雇用増加の順位（109部門）" sheetId="6" r:id="rId6"/>
    <sheet name="第５表　税収増" sheetId="7" r:id="rId7"/>
  </sheets>
  <definedNames>
    <definedName name="_xlnm.Print_Area" localSheetId="0">'第１表の１、第１表の２　賃金増加額'!$A$3:$J$118</definedName>
    <definedName name="_xlnm.Print_Area" localSheetId="1">'第２表の１家計消費増加額、第２表の２雇用者数の推移'!$A$1:$I$35</definedName>
    <definedName name="_xlnm.Print_Area" localSheetId="2">'第３表の１生産・雇用等誘発効果(43部門）'!$A$1:$L$53</definedName>
    <definedName name="_xlnm.Print_Area" localSheetId="3">'第３表の２生産・雇用増加の順位（43部門）'!$A$1:$F$52</definedName>
    <definedName name="_xlnm.Print_Area" localSheetId="4">'第４表の１生産・雇用等誘発効果（109部門）'!$A$1:$M$119</definedName>
    <definedName name="_xlnm.Print_Area" localSheetId="5">'第４表の２生産・雇用増加の順位（109部門）'!$A$1:$H$119</definedName>
  </definedNames>
  <calcPr fullCalcOnLoad="1"/>
</workbook>
</file>

<file path=xl/sharedStrings.xml><?xml version="1.0" encoding="utf-8"?>
<sst xmlns="http://schemas.openxmlformats.org/spreadsheetml/2006/main" count="871" uniqueCount="515">
  <si>
    <t>合計</t>
  </si>
  <si>
    <t>　</t>
  </si>
  <si>
    <t>統合大分類（43部門）</t>
  </si>
  <si>
    <t>01</t>
  </si>
  <si>
    <t>農業</t>
  </si>
  <si>
    <t>02</t>
  </si>
  <si>
    <t>03</t>
  </si>
  <si>
    <t>06</t>
  </si>
  <si>
    <t>鉱業</t>
  </si>
  <si>
    <t>11</t>
  </si>
  <si>
    <t>15</t>
  </si>
  <si>
    <t>繊維製品</t>
  </si>
  <si>
    <t>16</t>
  </si>
  <si>
    <t>パルプ・紙・木製品</t>
  </si>
  <si>
    <t>39</t>
  </si>
  <si>
    <t>化学製品</t>
  </si>
  <si>
    <t>20</t>
  </si>
  <si>
    <t>石油・石炭製品</t>
  </si>
  <si>
    <t>21</t>
  </si>
  <si>
    <t>プラスチック製品</t>
  </si>
  <si>
    <t>22</t>
  </si>
  <si>
    <t>ゴム製品</t>
  </si>
  <si>
    <t>23</t>
  </si>
  <si>
    <t>陶磁器</t>
  </si>
  <si>
    <t>25</t>
  </si>
  <si>
    <t>その他の窯業・土石製品</t>
  </si>
  <si>
    <t>24</t>
  </si>
  <si>
    <t>鉄鋼</t>
  </si>
  <si>
    <t>26</t>
  </si>
  <si>
    <t>非鉄金属</t>
  </si>
  <si>
    <t>27</t>
  </si>
  <si>
    <t>金属製品</t>
  </si>
  <si>
    <t>28</t>
  </si>
  <si>
    <t>はん用機械</t>
  </si>
  <si>
    <t>29</t>
  </si>
  <si>
    <t>生産用機械</t>
  </si>
  <si>
    <t>30</t>
  </si>
  <si>
    <t>業務用機械</t>
  </si>
  <si>
    <t>31</t>
  </si>
  <si>
    <t>32</t>
  </si>
  <si>
    <t>電気機械</t>
  </si>
  <si>
    <t>33</t>
  </si>
  <si>
    <t>34</t>
  </si>
  <si>
    <t>35</t>
  </si>
  <si>
    <t>航空機</t>
  </si>
  <si>
    <t>37</t>
  </si>
  <si>
    <t>その他の輸送機械</t>
  </si>
  <si>
    <t>36</t>
  </si>
  <si>
    <t>その他の製造工業製品</t>
  </si>
  <si>
    <t>41</t>
  </si>
  <si>
    <t>建設</t>
  </si>
  <si>
    <t>46</t>
  </si>
  <si>
    <t>電力・ガス・熱供給</t>
  </si>
  <si>
    <t>47</t>
  </si>
  <si>
    <t>水道</t>
  </si>
  <si>
    <t>48</t>
  </si>
  <si>
    <t>廃棄物処理</t>
  </si>
  <si>
    <t>51</t>
  </si>
  <si>
    <t>商業</t>
  </si>
  <si>
    <t>53</t>
  </si>
  <si>
    <t>金融・保険</t>
  </si>
  <si>
    <t>55</t>
  </si>
  <si>
    <t>不動産</t>
  </si>
  <si>
    <t>57</t>
  </si>
  <si>
    <t>59</t>
  </si>
  <si>
    <t>61</t>
  </si>
  <si>
    <t>公務</t>
  </si>
  <si>
    <t>63</t>
  </si>
  <si>
    <t>教育・研究</t>
  </si>
  <si>
    <t>64</t>
  </si>
  <si>
    <t>65</t>
  </si>
  <si>
    <t>他に分類されない会員制団体</t>
  </si>
  <si>
    <t>66</t>
  </si>
  <si>
    <t>対事業所サービス</t>
  </si>
  <si>
    <t>67</t>
  </si>
  <si>
    <t>対個人サービス</t>
  </si>
  <si>
    <t>68</t>
  </si>
  <si>
    <t>69</t>
  </si>
  <si>
    <t>統合中分類　（109部門）</t>
  </si>
  <si>
    <t>011</t>
  </si>
  <si>
    <t>耕種農業</t>
  </si>
  <si>
    <t>012</t>
  </si>
  <si>
    <t>畜産</t>
  </si>
  <si>
    <t>013</t>
  </si>
  <si>
    <t>農業サービス</t>
  </si>
  <si>
    <t>015</t>
  </si>
  <si>
    <t>林業</t>
  </si>
  <si>
    <t>017</t>
  </si>
  <si>
    <t>漁業</t>
  </si>
  <si>
    <t>061</t>
  </si>
  <si>
    <t>石炭・原油・天然ガス</t>
  </si>
  <si>
    <t>062</t>
  </si>
  <si>
    <t>その他の鉱業</t>
  </si>
  <si>
    <t>111</t>
  </si>
  <si>
    <t>食料品</t>
  </si>
  <si>
    <t>112</t>
  </si>
  <si>
    <t>飲料</t>
  </si>
  <si>
    <t>113</t>
  </si>
  <si>
    <t>飼料・有機質肥料（別掲を除く。）</t>
  </si>
  <si>
    <t>114</t>
  </si>
  <si>
    <t>たばこ</t>
  </si>
  <si>
    <t>151</t>
  </si>
  <si>
    <t>繊維工業製品</t>
  </si>
  <si>
    <t>152</t>
  </si>
  <si>
    <t>衣服・その他の繊維既製品</t>
  </si>
  <si>
    <t>161</t>
  </si>
  <si>
    <t>木材・木製品</t>
  </si>
  <si>
    <t>162</t>
  </si>
  <si>
    <t>家具・装備品</t>
  </si>
  <si>
    <t>163</t>
  </si>
  <si>
    <t>パルプ・紙・板紙・加工紙</t>
  </si>
  <si>
    <t>164</t>
  </si>
  <si>
    <t>紙加工品</t>
  </si>
  <si>
    <t>191</t>
  </si>
  <si>
    <t>印刷・製版・製本</t>
  </si>
  <si>
    <t>201</t>
  </si>
  <si>
    <t>化学肥料</t>
  </si>
  <si>
    <t>202</t>
  </si>
  <si>
    <t>無機化学工業製品</t>
  </si>
  <si>
    <t>203</t>
  </si>
  <si>
    <t>石油化学系基礎製品</t>
  </si>
  <si>
    <t>204</t>
  </si>
  <si>
    <t>205</t>
  </si>
  <si>
    <t>合成樹脂</t>
  </si>
  <si>
    <t>206</t>
  </si>
  <si>
    <t>化学繊維</t>
  </si>
  <si>
    <t>207</t>
  </si>
  <si>
    <t>医薬品</t>
  </si>
  <si>
    <t>208</t>
  </si>
  <si>
    <t>化学最終製品（医薬品を除く。）</t>
  </si>
  <si>
    <t>211</t>
  </si>
  <si>
    <t>石油製品</t>
  </si>
  <si>
    <t>212</t>
  </si>
  <si>
    <t>石炭製品</t>
  </si>
  <si>
    <t>221</t>
  </si>
  <si>
    <t>222</t>
  </si>
  <si>
    <t>231</t>
  </si>
  <si>
    <t>なめし革・革製品・毛皮</t>
  </si>
  <si>
    <t>251</t>
  </si>
  <si>
    <t>ガラス・ガラス製品</t>
  </si>
  <si>
    <t>252</t>
  </si>
  <si>
    <t>セメント・セメント製品</t>
  </si>
  <si>
    <t>253</t>
  </si>
  <si>
    <t>259</t>
  </si>
  <si>
    <t>261</t>
  </si>
  <si>
    <t>銑鉄・粗鋼</t>
  </si>
  <si>
    <t>262</t>
  </si>
  <si>
    <t>鋼材</t>
  </si>
  <si>
    <t>263</t>
  </si>
  <si>
    <t>鋳鍛造品（鉄）</t>
  </si>
  <si>
    <t>269</t>
  </si>
  <si>
    <t>その他の鉄鋼製品</t>
  </si>
  <si>
    <t>271</t>
  </si>
  <si>
    <t>非鉄金属製錬・精製</t>
  </si>
  <si>
    <t>272</t>
  </si>
  <si>
    <t>非鉄金属加工製品</t>
  </si>
  <si>
    <t>281</t>
  </si>
  <si>
    <t>建設用・建築用金属製品</t>
  </si>
  <si>
    <t>289</t>
  </si>
  <si>
    <t>その他の金属製品</t>
  </si>
  <si>
    <t>291</t>
  </si>
  <si>
    <t>301</t>
  </si>
  <si>
    <t>311</t>
  </si>
  <si>
    <t>321</t>
  </si>
  <si>
    <t>電子デバイス</t>
  </si>
  <si>
    <t>329</t>
  </si>
  <si>
    <t>その他の電子部品</t>
  </si>
  <si>
    <t>331</t>
  </si>
  <si>
    <t>産業用電気機器</t>
  </si>
  <si>
    <t>332</t>
  </si>
  <si>
    <t>民生用電気機器</t>
  </si>
  <si>
    <t>333</t>
  </si>
  <si>
    <t>電子応用装置・電気計測器</t>
  </si>
  <si>
    <t>339</t>
  </si>
  <si>
    <t>その他の電気機械</t>
  </si>
  <si>
    <t>341</t>
  </si>
  <si>
    <t>通信・映像・音響機器</t>
  </si>
  <si>
    <t>342</t>
  </si>
  <si>
    <t>電子計算機・同附属装置</t>
  </si>
  <si>
    <t>351</t>
  </si>
  <si>
    <t>乗用車</t>
  </si>
  <si>
    <t>352</t>
  </si>
  <si>
    <t>その他の自動車</t>
  </si>
  <si>
    <t>353</t>
  </si>
  <si>
    <t>自動車部品・同附属品</t>
  </si>
  <si>
    <t>354</t>
  </si>
  <si>
    <t>船舶・同修理</t>
  </si>
  <si>
    <t>航空機・同修理</t>
  </si>
  <si>
    <t>359</t>
  </si>
  <si>
    <t>その他の輸送機械・同修理</t>
  </si>
  <si>
    <t>391</t>
  </si>
  <si>
    <t>392</t>
  </si>
  <si>
    <t>再生資源回収・加工処理</t>
  </si>
  <si>
    <t>住宅建築</t>
  </si>
  <si>
    <t>非住宅建築</t>
  </si>
  <si>
    <t>412</t>
  </si>
  <si>
    <t>建設補修</t>
  </si>
  <si>
    <t>413</t>
  </si>
  <si>
    <t>公共事業</t>
  </si>
  <si>
    <t>419</t>
  </si>
  <si>
    <t>その他の土木建設</t>
  </si>
  <si>
    <t>461</t>
  </si>
  <si>
    <t>電力</t>
  </si>
  <si>
    <t>462</t>
  </si>
  <si>
    <t>ガス・熱供給</t>
  </si>
  <si>
    <t>471</t>
  </si>
  <si>
    <t>481</t>
  </si>
  <si>
    <t>卸売</t>
  </si>
  <si>
    <t>小売</t>
  </si>
  <si>
    <t>531</t>
  </si>
  <si>
    <t>551</t>
  </si>
  <si>
    <t>不動産仲介及び賃貸</t>
  </si>
  <si>
    <t>552</t>
  </si>
  <si>
    <t>住宅賃貸料</t>
  </si>
  <si>
    <t>553</t>
  </si>
  <si>
    <t>住宅賃貸料（帰属家賃）</t>
  </si>
  <si>
    <t>571</t>
  </si>
  <si>
    <t>鉄道輸送</t>
  </si>
  <si>
    <t>572</t>
  </si>
  <si>
    <t>道路輸送（自家輸送を除く。）</t>
  </si>
  <si>
    <t>573</t>
  </si>
  <si>
    <t>自家輸送</t>
  </si>
  <si>
    <t>574</t>
  </si>
  <si>
    <t>水運</t>
  </si>
  <si>
    <t>575</t>
  </si>
  <si>
    <t>航空輸送</t>
  </si>
  <si>
    <t>577</t>
  </si>
  <si>
    <t>倉庫</t>
  </si>
  <si>
    <t>578</t>
  </si>
  <si>
    <t>運輸附帯サービス</t>
  </si>
  <si>
    <t>579</t>
  </si>
  <si>
    <t>郵便・信書便</t>
  </si>
  <si>
    <t>591</t>
  </si>
  <si>
    <t>通信</t>
  </si>
  <si>
    <t>592</t>
  </si>
  <si>
    <t>放送</t>
  </si>
  <si>
    <t>593</t>
  </si>
  <si>
    <t>情報サービス</t>
  </si>
  <si>
    <t>594</t>
  </si>
  <si>
    <t>インターネット附随サービス</t>
  </si>
  <si>
    <t>595</t>
  </si>
  <si>
    <t>映像・音声・文字情報制作</t>
  </si>
  <si>
    <t>611</t>
  </si>
  <si>
    <t>631</t>
  </si>
  <si>
    <t>教育</t>
  </si>
  <si>
    <t>641</t>
  </si>
  <si>
    <t>医療</t>
  </si>
  <si>
    <t>642</t>
  </si>
  <si>
    <t>保健衛生</t>
  </si>
  <si>
    <t>643</t>
  </si>
  <si>
    <t>社会保険・社会福祉</t>
  </si>
  <si>
    <t>644</t>
  </si>
  <si>
    <t>介護</t>
  </si>
  <si>
    <t>659</t>
  </si>
  <si>
    <t>661</t>
  </si>
  <si>
    <t>物品賃貸サービス</t>
  </si>
  <si>
    <t>662</t>
  </si>
  <si>
    <t>広告</t>
  </si>
  <si>
    <t>663</t>
  </si>
  <si>
    <t>自動車整備・機械修理</t>
  </si>
  <si>
    <t>669</t>
  </si>
  <si>
    <t>その他の対事業所サービス</t>
  </si>
  <si>
    <t>671</t>
  </si>
  <si>
    <t>宿泊業</t>
  </si>
  <si>
    <t>672</t>
  </si>
  <si>
    <t>飲食サービス</t>
  </si>
  <si>
    <t>673</t>
  </si>
  <si>
    <t>洗濯・理容・美容・浴場業</t>
  </si>
  <si>
    <t>674</t>
  </si>
  <si>
    <t>娯楽サービス</t>
  </si>
  <si>
    <t>679</t>
  </si>
  <si>
    <t>その他の対個人サービス</t>
  </si>
  <si>
    <t>681</t>
  </si>
  <si>
    <t>691</t>
  </si>
  <si>
    <t xml:space="preserve"> </t>
  </si>
  <si>
    <t>－</t>
  </si>
  <si>
    <t>国税（％）</t>
  </si>
  <si>
    <t>地方税（％）</t>
  </si>
  <si>
    <t>税収増</t>
  </si>
  <si>
    <t>国税（億円）</t>
  </si>
  <si>
    <t>地方税（億円）</t>
  </si>
  <si>
    <t>付加価値誘発額（億円）A</t>
  </si>
  <si>
    <t>税率B</t>
  </si>
  <si>
    <t>就業者増加数D×F　（人）</t>
  </si>
  <si>
    <t>雇用者増加数E×F　（人）</t>
  </si>
  <si>
    <t>約134万人</t>
  </si>
  <si>
    <t>労働者数（人）B</t>
  </si>
  <si>
    <t>第1表の2　総賃金増加額</t>
  </si>
  <si>
    <t>中位賃金（円）</t>
  </si>
  <si>
    <t>時間当たり賃金増加額（円）　　　　　　C＝A×B</t>
  </si>
  <si>
    <t>時間当たり賃金増加額（円）C’      ＝A×B’</t>
  </si>
  <si>
    <t>１世帯当たりの月平均消費支出（円）a</t>
  </si>
  <si>
    <t>１世帯当たりの月平均勤め先収入（円）b</t>
  </si>
  <si>
    <r>
      <t>家計消費支出増加額（億円）　A×B/100　　　</t>
    </r>
    <r>
      <rPr>
        <sz val="8"/>
        <rFont val="ＭＳ Ｐゴシック"/>
        <family val="3"/>
      </rPr>
      <t>1万円以下四捨五入</t>
    </r>
  </si>
  <si>
    <t>A×B/100</t>
  </si>
  <si>
    <t>収入に占める消費の割合　B=a÷b×100（％）</t>
  </si>
  <si>
    <t>約192万人</t>
  </si>
  <si>
    <t>530-540未満</t>
  </si>
  <si>
    <t>510-520未満</t>
  </si>
  <si>
    <t>520-530未満</t>
  </si>
  <si>
    <t>540-550未満</t>
  </si>
  <si>
    <t>550-560未満</t>
  </si>
  <si>
    <t>560-570未満</t>
  </si>
  <si>
    <t>570-580未満</t>
  </si>
  <si>
    <t>580-590未満</t>
  </si>
  <si>
    <t>590-600未満</t>
  </si>
  <si>
    <t>600-610未満</t>
  </si>
  <si>
    <t>610-620未満</t>
  </si>
  <si>
    <t>620-630未満</t>
  </si>
  <si>
    <t>630-640未満</t>
  </si>
  <si>
    <t>640-650未満</t>
  </si>
  <si>
    <t>650-660未満</t>
  </si>
  <si>
    <t>660-670未満</t>
  </si>
  <si>
    <t>670-680未満</t>
  </si>
  <si>
    <t>680-690未満</t>
  </si>
  <si>
    <t>690-700未満</t>
  </si>
  <si>
    <t>700-710未満</t>
  </si>
  <si>
    <t>710-720未満</t>
  </si>
  <si>
    <t>720-730未満</t>
  </si>
  <si>
    <t>730-740未満</t>
  </si>
  <si>
    <t>740-750未満</t>
  </si>
  <si>
    <t>750-760未満</t>
  </si>
  <si>
    <t>760-770未満</t>
  </si>
  <si>
    <t>770-780未満</t>
  </si>
  <si>
    <t>780-790未満</t>
  </si>
  <si>
    <t>790-800未満</t>
  </si>
  <si>
    <t>800-810未満</t>
  </si>
  <si>
    <t>810-820未満</t>
  </si>
  <si>
    <t>820-830未満</t>
  </si>
  <si>
    <t>830-840未満</t>
  </si>
  <si>
    <t>840-850未満</t>
  </si>
  <si>
    <t>850-860未満</t>
  </si>
  <si>
    <t>860-870未満</t>
  </si>
  <si>
    <t>870-880未満</t>
  </si>
  <si>
    <t>880-890未満</t>
  </si>
  <si>
    <t>890-900未満</t>
  </si>
  <si>
    <t>900-910未満</t>
  </si>
  <si>
    <t>910-920未満</t>
  </si>
  <si>
    <t>920-930未満</t>
  </si>
  <si>
    <t>930-940未満</t>
  </si>
  <si>
    <t>940-950未満</t>
  </si>
  <si>
    <t>950-960未満</t>
  </si>
  <si>
    <t>960-970未満</t>
  </si>
  <si>
    <t>970-980未満</t>
  </si>
  <si>
    <t>980-990未満</t>
  </si>
  <si>
    <t>990-1,000未満</t>
  </si>
  <si>
    <t>1,000-1,010未満</t>
  </si>
  <si>
    <t>1,010-1,020未満</t>
  </si>
  <si>
    <t>1,020-1,030未満</t>
  </si>
  <si>
    <t>1,030-1,040未満</t>
  </si>
  <si>
    <t>1,040-1,050未満</t>
  </si>
  <si>
    <t>1,050-1,060未満</t>
  </si>
  <si>
    <t>1,060-1,070未満</t>
  </si>
  <si>
    <t>1,070-1,080未満</t>
  </si>
  <si>
    <t>1,080-1,090未満</t>
  </si>
  <si>
    <t>1,090-1,100未満</t>
  </si>
  <si>
    <t>1,100-1,110未満</t>
  </si>
  <si>
    <t>1,110-1,120未満</t>
  </si>
  <si>
    <t>1,120-1,130未満</t>
  </si>
  <si>
    <t>1,130-1,140未満</t>
  </si>
  <si>
    <t>1,140-1,150未満</t>
  </si>
  <si>
    <t>1,150-1,160未満</t>
  </si>
  <si>
    <t>1,160-1,170未満</t>
  </si>
  <si>
    <t>1,170-1,180未満</t>
  </si>
  <si>
    <t>1,180-1,190未満</t>
  </si>
  <si>
    <t>1,190-1,200未満</t>
  </si>
  <si>
    <t>1,200-1,210未満</t>
  </si>
  <si>
    <t>1,210-1,220未満</t>
  </si>
  <si>
    <t>1,220-1,230未満</t>
  </si>
  <si>
    <t>1,230-1,240未満</t>
  </si>
  <si>
    <t>1,240-1,250未満</t>
  </si>
  <si>
    <t>1,250-1,260未満</t>
  </si>
  <si>
    <t>1,260-1,270未満</t>
  </si>
  <si>
    <t>1,270-1,280未満</t>
  </si>
  <si>
    <t>1,280-1,290未満</t>
  </si>
  <si>
    <t>1,290-1,300未満</t>
  </si>
  <si>
    <t>1,300-1,310未満</t>
  </si>
  <si>
    <t>1,310-1,320未満</t>
  </si>
  <si>
    <t>1,320-1,330未満</t>
  </si>
  <si>
    <t>1,330-1,340未満</t>
  </si>
  <si>
    <t>1,340-1,350未満</t>
  </si>
  <si>
    <t>1,350-1,360未満</t>
  </si>
  <si>
    <t>1,360-1,370未満</t>
  </si>
  <si>
    <t>1,370-1,380未満</t>
  </si>
  <si>
    <t>1,380-1,390未満</t>
  </si>
  <si>
    <t>1,390-1,400未満</t>
  </si>
  <si>
    <t>1,400-1,410未満</t>
  </si>
  <si>
    <t>1,410-1,420未満</t>
  </si>
  <si>
    <t>1,420-1,430未満</t>
  </si>
  <si>
    <t>1,430-1,440未満</t>
  </si>
  <si>
    <t>1,440-1,450未満</t>
  </si>
  <si>
    <t>1,450-1,460未満</t>
  </si>
  <si>
    <t>1,460-1,470未満</t>
  </si>
  <si>
    <t>1,470-1,480未満</t>
  </si>
  <si>
    <t>1,480-1,490未満</t>
  </si>
  <si>
    <t>(注)</t>
  </si>
  <si>
    <t>(注）</t>
  </si>
  <si>
    <t>①Aは、第1表の２「年間賃金増加額」の合計欄の金額。</t>
  </si>
  <si>
    <t>②名古屋市の数値a,bは、総務省『家計調査』（2019年、名古屋市、二人以上世帯のうち勤労者世帯）より。</t>
  </si>
  <si>
    <t>①家計支出増加額は、第2表の愛知県の数値より。</t>
  </si>
  <si>
    <t>②税率は、国内総生産（＝付加価値）に対する国税と地方税の割合（2019年）で、財務省総合政策研究所『財政金融統計月報』（租税特集）第817号（2020年5月）の「国民所得に対する租税負担率の国際比較」より。</t>
  </si>
  <si>
    <r>
      <t>家計消費支出増加額A　　</t>
    </r>
    <r>
      <rPr>
        <sz val="8"/>
        <rFont val="ＭＳ Ｐゴシック"/>
        <family val="3"/>
      </rPr>
      <t>（百万円）</t>
    </r>
  </si>
  <si>
    <r>
      <t>就業係数　</t>
    </r>
    <r>
      <rPr>
        <sz val="8"/>
        <rFont val="ＭＳ Ｐゴシック"/>
        <family val="3"/>
      </rPr>
      <t>（人/百万円）</t>
    </r>
    <r>
      <rPr>
        <sz val="10"/>
        <rFont val="ＭＳ Ｐゴシック"/>
        <family val="3"/>
      </rPr>
      <t>D</t>
    </r>
  </si>
  <si>
    <r>
      <t>雇用係数　</t>
    </r>
    <r>
      <rPr>
        <sz val="8"/>
        <rFont val="ＭＳ Ｐゴシック"/>
        <family val="3"/>
      </rPr>
      <t>（人/百万円）</t>
    </r>
    <r>
      <rPr>
        <sz val="10"/>
        <rFont val="ＭＳ Ｐゴシック"/>
        <family val="3"/>
      </rPr>
      <t>E</t>
    </r>
  </si>
  <si>
    <r>
      <t>付加価値誘発額A×C　　　</t>
    </r>
    <r>
      <rPr>
        <sz val="8"/>
        <rFont val="ＭＳ Ｐゴシック"/>
        <family val="3"/>
      </rPr>
      <t>（百万円）</t>
    </r>
  </si>
  <si>
    <r>
      <t>就業係数</t>
    </r>
    <r>
      <rPr>
        <sz val="8"/>
        <rFont val="ＭＳ Ｐゴシック"/>
        <family val="3"/>
      </rPr>
      <t>（人/百万円）</t>
    </r>
    <r>
      <rPr>
        <sz val="10"/>
        <rFont val="ＭＳ Ｐゴシック"/>
        <family val="3"/>
      </rPr>
      <t>D</t>
    </r>
  </si>
  <si>
    <r>
      <t>雇用係数</t>
    </r>
    <r>
      <rPr>
        <sz val="8"/>
        <rFont val="ＭＳ Ｐゴシック"/>
        <family val="3"/>
      </rPr>
      <t>（人/百万円）</t>
    </r>
    <r>
      <rPr>
        <sz val="10"/>
        <rFont val="ＭＳ Ｐゴシック"/>
        <family val="3"/>
      </rPr>
      <t>E</t>
    </r>
  </si>
  <si>
    <r>
      <t>生産誘発額F=A×B　</t>
    </r>
    <r>
      <rPr>
        <sz val="8"/>
        <rFont val="ＭＳ Ｐゴシック"/>
        <family val="3"/>
      </rPr>
      <t>（百万円）</t>
    </r>
  </si>
  <si>
    <r>
      <t>付加価値誘発額A×C　</t>
    </r>
    <r>
      <rPr>
        <sz val="8"/>
        <rFont val="ＭＳ Ｐゴシック"/>
        <family val="3"/>
      </rPr>
      <t>（百万円）</t>
    </r>
  </si>
  <si>
    <r>
      <t xml:space="preserve">家計消費支出増加額A　 </t>
    </r>
    <r>
      <rPr>
        <sz val="8"/>
        <rFont val="ＭＳ Ｐゴシック"/>
        <family val="3"/>
      </rPr>
      <t xml:space="preserve"> 　（百万円）</t>
    </r>
  </si>
  <si>
    <t>雇用者増加数（人）</t>
  </si>
  <si>
    <t>第3表の1 生産誘発額・付加価値誘発額と就業・雇用者増加数(43部門）</t>
  </si>
  <si>
    <t>第4表の1 生産誘発額・付加価値誘発額と就業・雇用者増加数（109部門）</t>
  </si>
  <si>
    <t>第５表　税収増</t>
  </si>
  <si>
    <t>①付加価値誘発額は、表３の1（統合大分類43部門）の付加価値誘発額の合計欄より。</t>
  </si>
  <si>
    <t>（注）</t>
  </si>
  <si>
    <t>②最下欄の「住宅賃貸料（帰属家賃）」は、持家を賃貸住宅に換算した特殊な部門のため順位付けから除外した。</t>
  </si>
  <si>
    <t>①第4表の1より作成。</t>
  </si>
  <si>
    <t>500-510未満</t>
  </si>
  <si>
    <t>1,490-1,500未満</t>
  </si>
  <si>
    <t>時間当たり賃金区分（円)</t>
  </si>
  <si>
    <t>第1表の1　最低賃金を1,500円に引き上げた場合の賃金増加額</t>
  </si>
  <si>
    <t>時給1,500円と中位賃金の差（円）A</t>
  </si>
  <si>
    <t>約8,102億円</t>
  </si>
  <si>
    <t>約1兆1,594億円</t>
  </si>
  <si>
    <t>年間賃金増加額（円）=C×年間実労働時間1,690.8</t>
  </si>
  <si>
    <t>年間賃金増加額（円）=C’×年間実労働時間1,690.8</t>
  </si>
  <si>
    <t>最低賃金を1,500円に引き上げた場合の総賃金増加額（億円）A</t>
  </si>
  <si>
    <r>
      <t xml:space="preserve">生産誘発額F=A×B　   </t>
    </r>
    <r>
      <rPr>
        <sz val="8"/>
        <rFont val="ＭＳ Ｐゴシック"/>
        <family val="3"/>
      </rPr>
      <t>（百万円）</t>
    </r>
  </si>
  <si>
    <r>
      <t>生産誘発額　</t>
    </r>
    <r>
      <rPr>
        <sz val="8"/>
        <rFont val="ＭＳ Ｐゴシック"/>
        <family val="3"/>
      </rPr>
      <t>（百万円）</t>
    </r>
  </si>
  <si>
    <t>飲食料品</t>
  </si>
  <si>
    <t>プラスチック製品</t>
  </si>
  <si>
    <t>ゴム製品</t>
  </si>
  <si>
    <t>はん用機械</t>
  </si>
  <si>
    <t>生産用機械</t>
  </si>
  <si>
    <t>業務用機械</t>
  </si>
  <si>
    <t>電子部品</t>
  </si>
  <si>
    <t>情報通信機器</t>
  </si>
  <si>
    <t>自動車</t>
  </si>
  <si>
    <t>運輸・郵便</t>
  </si>
  <si>
    <t>情報通信</t>
  </si>
  <si>
    <t>医療・福祉</t>
  </si>
  <si>
    <t>事務用品</t>
  </si>
  <si>
    <t>分類不明</t>
  </si>
  <si>
    <t>③就業者は、個人業者および家族従業者と雇用者、雇用者は、有給役員および常用雇用者と臨時・日雇雇用者である。</t>
  </si>
  <si>
    <t>有機化学工業製品（石油化学系基礎製品・合成樹脂を除く。）</t>
  </si>
  <si>
    <t>研究</t>
  </si>
  <si>
    <t>事務用品</t>
  </si>
  <si>
    <t>分類不明</t>
  </si>
  <si>
    <t>部門</t>
  </si>
  <si>
    <t>第3表の2 生産誘発額と雇用者増加数の順位(43部門)</t>
  </si>
  <si>
    <t>第4表の2 生産誘発額と雇用者増加数の順位（109部門）</t>
  </si>
  <si>
    <r>
      <t>生産誘発額</t>
    </r>
    <r>
      <rPr>
        <sz val="9"/>
        <rFont val="ＭＳ Ｐゴシック"/>
        <family val="3"/>
      </rPr>
      <t>　</t>
    </r>
    <r>
      <rPr>
        <sz val="8"/>
        <rFont val="ＭＳ Ｐゴシック"/>
        <family val="3"/>
      </rPr>
      <t>（百万円）</t>
    </r>
  </si>
  <si>
    <t>②「中位賃金」は、各賃金区分ごとの中位の賃金額である。</t>
  </si>
  <si>
    <t>①「時間当たり賃金区分」ごとの労働者数は、愛知労働局を通じて入手した厚生労働省『賃金構造基本統計調査』（2019年）の特別集計（愛知県分）より。</t>
  </si>
  <si>
    <t>合計（億円）</t>
  </si>
  <si>
    <t>　</t>
  </si>
  <si>
    <t>1997年</t>
  </si>
  <si>
    <t>％</t>
  </si>
  <si>
    <t>2017年</t>
  </si>
  <si>
    <t>増減（人）</t>
  </si>
  <si>
    <t>増減（％）</t>
  </si>
  <si>
    <t>50万円未満</t>
  </si>
  <si>
    <t>50～99万円</t>
  </si>
  <si>
    <t>100～149万円</t>
  </si>
  <si>
    <t>150～199万円</t>
  </si>
  <si>
    <t>200～249万円</t>
  </si>
  <si>
    <t>250～299万円</t>
  </si>
  <si>
    <t>300～399万円</t>
  </si>
  <si>
    <t>400～499万円</t>
  </si>
  <si>
    <t>500～699万円</t>
  </si>
  <si>
    <t>700～999万円</t>
  </si>
  <si>
    <t>1000万円以上</t>
  </si>
  <si>
    <t>第2表の1　最低賃金を1,500円に引き上げた場合の家計消費支出増加額</t>
  </si>
  <si>
    <t>人</t>
  </si>
  <si>
    <t>2017年-1997年</t>
  </si>
  <si>
    <t>2007年</t>
  </si>
  <si>
    <t>第2表の2　愛知県、年収別雇用者数の推移（1997,2007,2017年）</t>
  </si>
  <si>
    <t>参考</t>
  </si>
  <si>
    <t>愛知県（年収250万～300万円未満世帯）</t>
  </si>
  <si>
    <t>年間収入</t>
  </si>
  <si>
    <t>総数</t>
  </si>
  <si>
    <t>名古屋市(平均）</t>
  </si>
  <si>
    <t>愛知県（年収300万円以上世帯）</t>
  </si>
  <si>
    <t>③愛知県の数値a,bは、総務省『全国家計構造調査』（2019年、愛知県、単身世帯を含む勤労者世帯）より。</t>
  </si>
  <si>
    <t>② 雇用者数には、「会社などの役員」を含む。</t>
  </si>
  <si>
    <t>①総務省『就業構造基本調査』各年版より作成</t>
  </si>
  <si>
    <t>④年間実労働時間は、愛知県『2019年　あいちの勤労』(毎月勤労統計調査地方調査年報）の月間平均実労働時間140.9時間（常用労働者5人以上事業所)を年換算したもの。常用労働者には、労働時間の短いパートタイム労働者も含まれている。</t>
  </si>
  <si>
    <t>生産誘発係数（民間消費支出）B</t>
  </si>
  <si>
    <t>付加価値誘発係数（民間消費支出）C</t>
  </si>
  <si>
    <t>県内自給率</t>
  </si>
  <si>
    <t>①第3表の1より作成。</t>
  </si>
  <si>
    <t xml:space="preserve">②県内自給率は、愛知県統計課『2015年愛知県産業連関表(43部門）』の 第８表 その他の分析係数表（その１）県内自給率・移輸入率表 より。 </t>
  </si>
  <si>
    <t>(注）</t>
  </si>
  <si>
    <t xml:space="preserve">③県内自給率は、愛知県統計課『2015年愛知県産業連関表(109部門）』の第８表その他の分析係数表（その１）県内自給率・移輸入率表 より。 </t>
  </si>
  <si>
    <t>③年間収入は、過去１年間に本業から得た（あるいは１年間の見積りの）税込み給与総額で、1997年の区分にそろえた。</t>
  </si>
  <si>
    <t>④各部門の数値と合計欄の数値は必ずしも一致しない。</t>
  </si>
  <si>
    <t>合計</t>
  </si>
  <si>
    <t>③各部門の数値と合計欄の数値は必ずしも一致しない。</t>
  </si>
  <si>
    <t>②各係数は、民間消費支出に対する誘発係数で、愛知県統計課『2015年愛知県産業連関表(43部門)』の第５表（その２）最終需要項目別生産誘発係数、第６表（その２）最終需要項目別付加価値誘発係数、  第８表 その他の分析係数表（その２）就業・雇用係数表 より。</t>
  </si>
  <si>
    <t xml:space="preserve">②各係数は、民間消費支出に対する誘発係数で、愛知県統計課『2015年愛知県産業連関表(109部門)』の第５表（その２）最終需要項目別生産誘発係数、第６表（その２）最終需要項目別付加価値誘発係数、  第８表 その他の分析係数表（その２）就業・雇用係数表 より。 </t>
  </si>
  <si>
    <t>比率(%)</t>
  </si>
  <si>
    <t>差額    （億円）</t>
  </si>
  <si>
    <t>-</t>
  </si>
  <si>
    <t>附属資料</t>
  </si>
  <si>
    <t>労働者数（人 ） B' =B×1.431</t>
  </si>
  <si>
    <t>890円未満を除外した合計</t>
  </si>
  <si>
    <t>約132万人</t>
  </si>
  <si>
    <t>約188万人</t>
  </si>
  <si>
    <t>約1兆1,224億円</t>
  </si>
  <si>
    <t>約7,844億円</t>
  </si>
  <si>
    <t>9,509億円</t>
  </si>
  <si>
    <t>8,505億円</t>
  </si>
  <si>
    <t>5,413億円</t>
  </si>
  <si>
    <t>③時間当たり賃金は2019年6月分のものである。この時点の愛知県最低賃金は898円（2018年10月1日改定）であるから、本文で述べたように、表の労働者数は、最低賃金未満層を含んでいる。愛知労働局『最低賃金に関する基礎調査』（2019年6月分賃金などの抽出調査）によれば、調査から復元した全労働者数（606,251人）のうち、最低賃金898円未満の者は3,160人（約0.52％）であった。</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</si>
</sst>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quot;▲ &quot;#,##0.000000"/>
    <numFmt numFmtId="181" formatCode="[$]ggge&quot;年&quot;m&quot;月&quot;d&quot;日&quot;;@"/>
    <numFmt numFmtId="182" formatCode="[$-411]gge&quot;年&quot;m&quot;月&quot;d&quot;日&quot;;@"/>
    <numFmt numFmtId="183" formatCode="[$]gge&quot;年&quot;m&quot;月&quot;d&quot;日&quot;;@"/>
    <numFmt numFmtId="184" formatCode="0.000"/>
    <numFmt numFmtId="185" formatCode="#,##0.0;[Red]\-#,##0.0"/>
    <numFmt numFmtId="186" formatCode="#,##0.000;[Red]\-#,##0.000"/>
    <numFmt numFmtId="187" formatCode="#,##0.0000;[Red]\-#,##0.0000"/>
    <numFmt numFmtId="188" formatCode="#,##0.00000;[Red]\-#,##0.00000"/>
    <numFmt numFmtId="189" formatCode="#,##0.000000;[Red]\-#,##0.000000"/>
    <numFmt numFmtId="190" formatCode="#,##0.0000000;[Red]\-#,##0.0000000"/>
    <numFmt numFmtId="191" formatCode="#,##0.00000000;[Red]\-#,##0.00000000"/>
    <numFmt numFmtId="192" formatCode="#,##0.000000000;[Red]\-#,##0.000000000"/>
    <numFmt numFmtId="193" formatCode="#,##0.0000000000;[Red]\-#,##0.0000000000"/>
    <numFmt numFmtId="194" formatCode="#,##0.00000000000;[Red]\-#,##0.00000000000"/>
    <numFmt numFmtId="195" formatCode="0.0000000"/>
    <numFmt numFmtId="196" formatCode="0.00000000"/>
    <numFmt numFmtId="197" formatCode="0.000000000"/>
    <numFmt numFmtId="198" formatCode="0.000000"/>
    <numFmt numFmtId="199" formatCode="0.00000"/>
    <numFmt numFmtId="200" formatCode="0.0000"/>
    <numFmt numFmtId="201" formatCode="0.0"/>
    <numFmt numFmtId="202" formatCode="#,##0_);[Red]\(#,##0\)"/>
    <numFmt numFmtId="203" formatCode="#,##0_ "/>
    <numFmt numFmtId="204" formatCode="00"/>
    <numFmt numFmtId="205" formatCode="#,##0.0;\-#,##0.0"/>
    <numFmt numFmtId="206" formatCode="###,###,##0;&quot;-&quot;##,###,##0"/>
    <numFmt numFmtId="207" formatCode="#,##0.000_ ;[Red]\-#,##0.000\ "/>
    <numFmt numFmtId="208" formatCode="#,##0.00000000000_ ;[Red]\-#,##0.00000000000\ "/>
    <numFmt numFmtId="209" formatCode="#,##0.000000000000_ ;[Red]\-#,##0.000000000000\ "/>
    <numFmt numFmtId="210" formatCode="#,##0.0000000000000_ ;[Red]\-#,##0.0000000000000\ "/>
    <numFmt numFmtId="211" formatCode="#,##0.0000000000_ ;[Red]\-#,##0.0000000000\ "/>
    <numFmt numFmtId="212" formatCode="#,##0.000000000_ ;[Red]\-#,##0.000000000\ "/>
    <numFmt numFmtId="213" formatCode="#,##0.00000000_ ;[Red]\-#,##0.00000000\ "/>
    <numFmt numFmtId="214" formatCode="#,##0.0000000_ ;[Red]\-#,##0.0000000\ "/>
    <numFmt numFmtId="215" formatCode="#,##0.000000_ ;[Red]\-#,##0.000000\ "/>
    <numFmt numFmtId="216" formatCode="#,##0.00000_ ;[Red]\-#,##0.00000\ "/>
    <numFmt numFmtId="217" formatCode="#,##0.0000_ ;[Red]\-#,##0.0000\ "/>
    <numFmt numFmtId="218" formatCode="#,##0.00_ ;[Red]\-#,##0.00\ "/>
    <numFmt numFmtId="219" formatCode="0_);[Red]\(0\)"/>
    <numFmt numFmtId="220" formatCode="#,##0;&quot;▲ &quot;#,##0"/>
    <numFmt numFmtId="221" formatCode="#,##0.000"/>
    <numFmt numFmtId="222" formatCode="#,##0.0"/>
  </numFmts>
  <fonts count="62">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游ゴシック Light"/>
      <family val="3"/>
    </font>
    <font>
      <sz val="9"/>
      <name val="ＭＳ Ｐゴシック"/>
      <family val="3"/>
    </font>
    <font>
      <b/>
      <sz val="11"/>
      <name val="ＭＳ Ｐゴシック"/>
      <family val="3"/>
    </font>
    <font>
      <b/>
      <sz val="12"/>
      <name val="ＭＳ Ｐゴシック"/>
      <family val="3"/>
    </font>
    <font>
      <b/>
      <sz val="11"/>
      <color indexed="8"/>
      <name val="ＭＳ Ｐゴシック"/>
      <family val="3"/>
    </font>
    <font>
      <b/>
      <sz val="9"/>
      <name val="ＭＳ Ｐゴシック"/>
      <family val="3"/>
    </font>
    <font>
      <b/>
      <sz val="10"/>
      <name val="ＭＳ Ｐゴシック"/>
      <family val="3"/>
    </font>
    <font>
      <sz val="8"/>
      <name val="ＭＳ Ｐゴシック"/>
      <family val="3"/>
    </font>
    <font>
      <sz val="11"/>
      <color indexed="10"/>
      <name val="游ゴシック"/>
      <family val="3"/>
    </font>
    <font>
      <sz val="11"/>
      <color indexed="8"/>
      <name val="ＭＳ Ｐゴシック"/>
      <family val="3"/>
    </font>
    <font>
      <b/>
      <sz val="11"/>
      <color indexed="9"/>
      <name val="ＭＳ Ｐゴシック"/>
      <family val="3"/>
    </font>
    <font>
      <b/>
      <i/>
      <sz val="11"/>
      <color indexed="12"/>
      <name val="游ゴシック"/>
      <family val="3"/>
    </font>
    <font>
      <sz val="6"/>
      <name val="游ゴシック"/>
      <family val="3"/>
    </font>
    <font>
      <b/>
      <sz val="13"/>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ゴシック"/>
      <family val="3"/>
    </font>
    <font>
      <b/>
      <sz val="12"/>
      <color indexed="8"/>
      <name val="ＭＳ Ｐゴシック"/>
      <family val="3"/>
    </font>
    <font>
      <b/>
      <sz val="10"/>
      <color indexed="8"/>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2"/>
      <color theme="1"/>
      <name val="ＭＳ Ｐゴシック"/>
      <family val="3"/>
    </font>
    <font>
      <b/>
      <sz val="11"/>
      <color theme="1"/>
      <name val="ＭＳ Ｐゴシック"/>
      <family val="3"/>
    </font>
    <font>
      <b/>
      <sz val="10"/>
      <color theme="1"/>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hair"/>
      <right style="thin"/>
      <top style="thin"/>
      <bottom style="thin"/>
    </border>
    <border>
      <left style="hair"/>
      <right style="hair"/>
      <top style="hair"/>
      <bottom style="hair"/>
    </border>
    <border>
      <left style="thin"/>
      <right style="hair"/>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hair"/>
      <top>
        <color indexed="63"/>
      </top>
      <bottom style="hair"/>
    </border>
    <border>
      <left style="hair"/>
      <right style="thin"/>
      <top>
        <color indexed="63"/>
      </top>
      <bottom style="hair"/>
    </border>
    <border>
      <left style="hair"/>
      <right style="hair"/>
      <top style="hair"/>
      <bottom/>
    </border>
    <border>
      <left>
        <color indexed="63"/>
      </left>
      <right style="thin"/>
      <top style="thin"/>
      <bottom style="thin"/>
    </border>
    <border>
      <left style="hair"/>
      <right style="hair"/>
      <top style="thin"/>
      <bottom style="hair"/>
    </border>
    <border>
      <left style="thin"/>
      <right>
        <color indexed="63"/>
      </right>
      <top style="thin"/>
      <bottom style="thin"/>
    </border>
    <border>
      <left style="hair"/>
      <right style="thin"/>
      <top style="hair"/>
      <bottom style="thin"/>
    </border>
    <border>
      <left style="thin"/>
      <right style="hair"/>
      <top>
        <color indexed="63"/>
      </top>
      <bottom style="thin"/>
    </border>
    <border>
      <left>
        <color indexed="63"/>
      </left>
      <right style="thin"/>
      <top style="hair"/>
      <bottom style="thin"/>
    </border>
    <border>
      <left style="thin"/>
      <right style="hair"/>
      <top>
        <color indexed="63"/>
      </top>
      <bottom style="hair"/>
    </border>
    <border>
      <left/>
      <right>
        <color indexed="63"/>
      </right>
      <top style="thin"/>
      <bottom style="thin"/>
    </border>
    <border>
      <left style="hair"/>
      <right>
        <color indexed="63"/>
      </right>
      <top style="thin"/>
      <bottom>
        <color indexed="63"/>
      </bottom>
    </border>
    <border>
      <left style="hair"/>
      <right>
        <color indexed="63"/>
      </right>
      <top style="hair"/>
      <bottom style="hair"/>
    </border>
    <border>
      <left style="hair"/>
      <right>
        <color indexed="63"/>
      </right>
      <top style="hair"/>
      <bottom/>
    </border>
    <border>
      <left style="hair"/>
      <right style="thin"/>
      <top style="thin"/>
      <bottom style="hair"/>
    </border>
    <border>
      <left style="hair"/>
      <right style="thin"/>
      <top style="hair"/>
      <bottom style="hair"/>
    </border>
    <border>
      <left style="hair"/>
      <right style="hair"/>
      <top style="hair"/>
      <bottom style="thin"/>
    </border>
    <border>
      <left>
        <color indexed="63"/>
      </left>
      <right style="thin"/>
      <top>
        <color indexed="63"/>
      </top>
      <bottom style="hair"/>
    </border>
    <border>
      <left style="thin"/>
      <right style="hair"/>
      <top style="thin"/>
      <bottom style="hair"/>
    </border>
    <border>
      <left>
        <color indexed="63"/>
      </left>
      <right style="thin"/>
      <top style="thin"/>
      <bottom style="hair"/>
    </border>
    <border>
      <left>
        <color indexed="63"/>
      </left>
      <right style="hair"/>
      <top style="thin"/>
      <bottom style="thin"/>
    </border>
    <border>
      <left/>
      <right>
        <color indexed="63"/>
      </right>
      <top style="thin"/>
      <bottom style="hair"/>
    </border>
    <border>
      <left/>
      <right>
        <color indexed="63"/>
      </right>
      <top style="hair"/>
      <bottom style="hair"/>
    </border>
    <border>
      <left/>
      <right>
        <color indexed="63"/>
      </right>
      <top style="hair"/>
      <bottom style="thin"/>
    </border>
    <border>
      <left style="hair"/>
      <right style="thin"/>
      <top style="hair"/>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hair"/>
      <bottom style="hair"/>
    </border>
    <border>
      <left style="thin"/>
      <right style="thin"/>
      <top style="hair"/>
      <bottom/>
    </border>
    <border>
      <left/>
      <right style="thin"/>
      <top style="hair"/>
      <bottom/>
    </border>
    <border>
      <left>
        <color indexed="63"/>
      </left>
      <right style="hair"/>
      <top style="thin"/>
      <bottom style="hair"/>
    </border>
    <border>
      <left>
        <color indexed="63"/>
      </left>
      <right style="hair"/>
      <top style="hair"/>
      <bottom style="hair"/>
    </border>
    <border>
      <left>
        <color indexed="63"/>
      </left>
      <right style="hair"/>
      <top style="hair"/>
      <bottom/>
    </border>
    <border>
      <left style="thin"/>
      <right style="hair"/>
      <top style="hair"/>
      <bottom style="hair"/>
    </border>
    <border>
      <left style="thin"/>
      <right style="hair"/>
      <top style="hair"/>
      <bottom style="thin"/>
    </border>
    <border>
      <left style="thin"/>
      <right style="hair"/>
      <top style="hair"/>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hair"/>
    </border>
    <border>
      <left>
        <color indexed="63"/>
      </left>
      <right style="thin"/>
      <top style="thin"/>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color indexed="63"/>
      </top>
      <bottom style="hair"/>
    </border>
    <border>
      <left>
        <color indexed="63"/>
      </left>
      <right style="hair"/>
      <top style="hair"/>
      <bottom style="thin"/>
    </border>
    <border>
      <left style="hair"/>
      <right style="hair"/>
      <top>
        <color indexed="63"/>
      </top>
      <bottom style="thin"/>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hair"/>
      <top style="thin"/>
      <bottom>
        <color indexed="63"/>
      </bottom>
    </border>
    <border>
      <left style="hair"/>
      <right style="hair"/>
      <top>
        <color indexed="63"/>
      </top>
      <bottom>
        <color indexed="63"/>
      </bottom>
    </border>
    <border>
      <left style="thin"/>
      <right style="hair"/>
      <top>
        <color indexed="63"/>
      </top>
      <bottom>
        <color indexed="63"/>
      </bottom>
    </border>
    <border>
      <left>
        <color indexed="63"/>
      </left>
      <right style="hair"/>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345">
    <xf numFmtId="0" fontId="0" fillId="0" borderId="0" xfId="0" applyAlignment="1">
      <alignment vertical="center"/>
    </xf>
    <xf numFmtId="0" fontId="5" fillId="0" borderId="0" xfId="0" applyFont="1" applyFill="1" applyBorder="1" applyAlignment="1">
      <alignment vertical="center"/>
    </xf>
    <xf numFmtId="0" fontId="0" fillId="0" borderId="0" xfId="0"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shrinkToFi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0" fillId="0" borderId="13" xfId="0" applyFill="1" applyBorder="1" applyAlignment="1">
      <alignmen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0" fillId="0" borderId="14" xfId="0" applyBorder="1" applyAlignment="1">
      <alignment vertical="center"/>
    </xf>
    <xf numFmtId="0" fontId="8" fillId="0" borderId="0" xfId="0" applyFont="1" applyAlignment="1">
      <alignment vertical="center"/>
    </xf>
    <xf numFmtId="0" fontId="8" fillId="0" borderId="0" xfId="0" applyFont="1" applyFill="1" applyAlignment="1">
      <alignment vertical="center"/>
    </xf>
    <xf numFmtId="0" fontId="0" fillId="0" borderId="0" xfId="0" applyBorder="1" applyAlignment="1">
      <alignment vertical="center"/>
    </xf>
    <xf numFmtId="0" fontId="0" fillId="0" borderId="13"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Alignment="1">
      <alignment vertical="center"/>
    </xf>
    <xf numFmtId="0" fontId="2" fillId="0" borderId="23" xfId="0" applyFont="1" applyFill="1" applyBorder="1" applyAlignment="1">
      <alignment horizontal="center" vertical="center" wrapText="1"/>
    </xf>
    <xf numFmtId="0" fontId="6" fillId="0" borderId="0" xfId="0" applyFont="1" applyAlignment="1">
      <alignment vertical="center"/>
    </xf>
    <xf numFmtId="180" fontId="6" fillId="0" borderId="24" xfId="49" applyNumberFormat="1" applyFont="1" applyFill="1" applyBorder="1" applyAlignment="1">
      <alignment vertical="center" shrinkToFit="1"/>
    </xf>
    <xf numFmtId="180" fontId="6" fillId="0" borderId="15" xfId="49" applyNumberFormat="1" applyFont="1" applyFill="1" applyBorder="1" applyAlignment="1">
      <alignment vertical="center" shrinkToFit="1"/>
    </xf>
    <xf numFmtId="180" fontId="6" fillId="0" borderId="15" xfId="49" applyNumberFormat="1" applyFont="1" applyFill="1" applyBorder="1" applyAlignment="1">
      <alignment horizontal="center" vertical="center" shrinkToFit="1"/>
    </xf>
    <xf numFmtId="180" fontId="6" fillId="0" borderId="15" xfId="62" applyNumberFormat="1" applyFont="1" applyFill="1" applyBorder="1" applyAlignment="1">
      <alignment vertical="center" shrinkToFit="1"/>
      <protection/>
    </xf>
    <xf numFmtId="180" fontId="6" fillId="0" borderId="15" xfId="0" applyNumberFormat="1" applyFont="1" applyFill="1" applyBorder="1" applyAlignment="1">
      <alignment vertical="center" shrinkToFit="1"/>
    </xf>
    <xf numFmtId="180" fontId="6" fillId="0" borderId="22" xfId="0" applyNumberFormat="1" applyFont="1" applyFill="1" applyBorder="1" applyAlignment="1">
      <alignment vertical="center" shrinkToFit="1"/>
    </xf>
    <xf numFmtId="49" fontId="6" fillId="0" borderId="25" xfId="0" applyNumberFormat="1" applyFont="1" applyFill="1" applyBorder="1" applyAlignment="1">
      <alignment horizontal="center" vertical="center" shrinkToFit="1"/>
    </xf>
    <xf numFmtId="0" fontId="6" fillId="0" borderId="23" xfId="0" applyFont="1" applyFill="1" applyBorder="1" applyAlignment="1">
      <alignment vertical="center" shrinkToFit="1"/>
    </xf>
    <xf numFmtId="180" fontId="6" fillId="0" borderId="18" xfId="0" applyNumberFormat="1" applyFont="1" applyFill="1" applyBorder="1" applyAlignment="1">
      <alignment vertical="center" shrinkToFit="1"/>
    </xf>
    <xf numFmtId="180" fontId="6" fillId="0" borderId="18" xfId="49" applyNumberFormat="1" applyFont="1" applyFill="1" applyBorder="1" applyAlignment="1">
      <alignment vertical="center" shrinkToFit="1"/>
    </xf>
    <xf numFmtId="0" fontId="0" fillId="0" borderId="23" xfId="0" applyBorder="1" applyAlignment="1">
      <alignment vertical="center"/>
    </xf>
    <xf numFmtId="0" fontId="2"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2" fillId="0" borderId="28" xfId="0" applyFont="1" applyBorder="1" applyAlignment="1">
      <alignment vertical="center"/>
    </xf>
    <xf numFmtId="38" fontId="2" fillId="0" borderId="20" xfId="49" applyFont="1" applyBorder="1" applyAlignment="1">
      <alignment vertical="center"/>
    </xf>
    <xf numFmtId="38" fontId="2" fillId="0" borderId="15" xfId="49" applyFont="1" applyBorder="1" applyAlignment="1">
      <alignment vertical="center"/>
    </xf>
    <xf numFmtId="38" fontId="2" fillId="0" borderId="22" xfId="49" applyFont="1" applyBorder="1" applyAlignment="1">
      <alignment vertical="center"/>
    </xf>
    <xf numFmtId="38" fontId="0" fillId="0" borderId="0" xfId="49" applyFont="1" applyAlignment="1">
      <alignment vertical="center"/>
    </xf>
    <xf numFmtId="38" fontId="2" fillId="0" borderId="29" xfId="49" applyFont="1" applyBorder="1" applyAlignment="1">
      <alignment vertical="center"/>
    </xf>
    <xf numFmtId="38" fontId="2" fillId="0" borderId="21" xfId="49" applyFont="1" applyBorder="1" applyAlignment="1">
      <alignment vertical="center"/>
    </xf>
    <xf numFmtId="38" fontId="0" fillId="0" borderId="0" xfId="49" applyFont="1" applyBorder="1" applyAlignment="1">
      <alignment vertical="center"/>
    </xf>
    <xf numFmtId="0" fontId="2" fillId="0" borderId="25" xfId="0" applyFont="1" applyFill="1" applyBorder="1" applyAlignment="1">
      <alignment vertical="center" wrapText="1"/>
    </xf>
    <xf numFmtId="0" fontId="2" fillId="0" borderId="18" xfId="0" applyFont="1" applyBorder="1" applyAlignment="1">
      <alignment vertical="center" wrapText="1"/>
    </xf>
    <xf numFmtId="0" fontId="2" fillId="0" borderId="30" xfId="0" applyFont="1" applyBorder="1" applyAlignment="1">
      <alignment vertical="center" wrapText="1"/>
    </xf>
    <xf numFmtId="0" fontId="0" fillId="0" borderId="0" xfId="0" applyBorder="1" applyAlignment="1">
      <alignment vertical="center" wrapText="1"/>
    </xf>
    <xf numFmtId="38" fontId="2" fillId="0" borderId="0" xfId="49"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38" fontId="6" fillId="0" borderId="24" xfId="49" applyFont="1" applyBorder="1" applyAlignment="1">
      <alignment vertical="center"/>
    </xf>
    <xf numFmtId="38" fontId="6" fillId="0" borderId="15" xfId="49" applyFont="1" applyBorder="1" applyAlignment="1">
      <alignment vertical="center"/>
    </xf>
    <xf numFmtId="185" fontId="6" fillId="0" borderId="24" xfId="49" applyNumberFormat="1" applyFont="1" applyBorder="1" applyAlignment="1">
      <alignment vertical="center"/>
    </xf>
    <xf numFmtId="185" fontId="6" fillId="0" borderId="31" xfId="49" applyNumberFormat="1" applyFont="1" applyBorder="1" applyAlignment="1">
      <alignment vertical="center"/>
    </xf>
    <xf numFmtId="185" fontId="6" fillId="0" borderId="15" xfId="49" applyNumberFormat="1" applyFont="1" applyBorder="1" applyAlignment="1">
      <alignment vertical="center"/>
    </xf>
    <xf numFmtId="185" fontId="6" fillId="0" borderId="32" xfId="49" applyNumberFormat="1" applyFont="1" applyBorder="1" applyAlignment="1">
      <alignment vertical="center"/>
    </xf>
    <xf numFmtId="185" fontId="6" fillId="0" borderId="33" xfId="49" applyNumberFormat="1" applyFont="1" applyBorder="1" applyAlignment="1">
      <alignment vertical="center"/>
    </xf>
    <xf numFmtId="38" fontId="6" fillId="0" borderId="34" xfId="49" applyFont="1" applyBorder="1" applyAlignment="1">
      <alignment vertical="center"/>
    </xf>
    <xf numFmtId="38" fontId="6" fillId="0" borderId="35" xfId="49" applyFont="1" applyBorder="1" applyAlignment="1">
      <alignment vertical="center"/>
    </xf>
    <xf numFmtId="38" fontId="6" fillId="0" borderId="36" xfId="49" applyFont="1" applyBorder="1" applyAlignment="1">
      <alignment vertical="center"/>
    </xf>
    <xf numFmtId="38" fontId="6" fillId="0" borderId="26" xfId="49" applyFont="1" applyBorder="1" applyAlignment="1">
      <alignment vertical="center"/>
    </xf>
    <xf numFmtId="201" fontId="2" fillId="0" borderId="37" xfId="0" applyNumberFormat="1" applyFont="1" applyBorder="1" applyAlignment="1">
      <alignment vertical="center"/>
    </xf>
    <xf numFmtId="38" fontId="10" fillId="0" borderId="18" xfId="49" applyFont="1" applyBorder="1" applyAlignment="1">
      <alignment vertical="center"/>
    </xf>
    <xf numFmtId="38" fontId="10" fillId="0" borderId="14" xfId="49" applyFont="1" applyBorder="1" applyAlignment="1">
      <alignment vertical="center"/>
    </xf>
    <xf numFmtId="185" fontId="10" fillId="0" borderId="19" xfId="49" applyNumberFormat="1" applyFont="1" applyBorder="1" applyAlignment="1">
      <alignment vertical="center"/>
    </xf>
    <xf numFmtId="38" fontId="2" fillId="0" borderId="26" xfId="49" applyFont="1" applyBorder="1" applyAlignment="1">
      <alignment vertical="center"/>
    </xf>
    <xf numFmtId="38" fontId="2" fillId="0" borderId="38" xfId="49" applyFont="1" applyBorder="1" applyAlignment="1">
      <alignment vertical="center"/>
    </xf>
    <xf numFmtId="0" fontId="7" fillId="0" borderId="0" xfId="0" applyFont="1" applyAlignment="1">
      <alignment vertical="center"/>
    </xf>
    <xf numFmtId="2" fontId="2" fillId="0" borderId="39" xfId="0" applyNumberFormat="1" applyFont="1" applyBorder="1" applyAlignment="1">
      <alignment vertical="center"/>
    </xf>
    <xf numFmtId="0" fontId="6" fillId="0" borderId="19" xfId="0" applyFont="1" applyBorder="1" applyAlignment="1">
      <alignment vertical="center" wrapText="1"/>
    </xf>
    <xf numFmtId="38" fontId="0" fillId="0" borderId="0" xfId="49" applyFont="1" applyBorder="1" applyAlignment="1">
      <alignment vertical="center"/>
    </xf>
    <xf numFmtId="201" fontId="11" fillId="0" borderId="37" xfId="0" applyNumberFormat="1" applyFont="1" applyBorder="1" applyAlignment="1">
      <alignment vertical="center"/>
    </xf>
    <xf numFmtId="201" fontId="11" fillId="0" borderId="28" xfId="0" applyNumberFormat="1" applyFont="1" applyBorder="1" applyAlignment="1">
      <alignment vertical="center"/>
    </xf>
    <xf numFmtId="201" fontId="11" fillId="0" borderId="23" xfId="0" applyNumberFormat="1" applyFont="1" applyBorder="1" applyAlignment="1">
      <alignment vertical="center"/>
    </xf>
    <xf numFmtId="38" fontId="2" fillId="0" borderId="0" xfId="49" applyFont="1" applyBorder="1" applyAlignment="1">
      <alignment horizontal="right" vertical="center"/>
    </xf>
    <xf numFmtId="0" fontId="2" fillId="0" borderId="0" xfId="0" applyFont="1" applyBorder="1" applyAlignment="1">
      <alignment vertical="center"/>
    </xf>
    <xf numFmtId="203" fontId="2" fillId="0" borderId="0" xfId="0" applyNumberFormat="1" applyFont="1" applyBorder="1" applyAlignment="1">
      <alignment vertical="center"/>
    </xf>
    <xf numFmtId="2" fontId="11" fillId="0" borderId="0" xfId="0" applyNumberFormat="1" applyFont="1" applyBorder="1" applyAlignment="1">
      <alignment vertical="center"/>
    </xf>
    <xf numFmtId="186" fontId="11" fillId="0" borderId="0" xfId="49" applyNumberFormat="1" applyFont="1" applyBorder="1" applyAlignment="1">
      <alignment vertical="center"/>
    </xf>
    <xf numFmtId="0" fontId="6" fillId="0" borderId="0" xfId="0" applyFont="1" applyFill="1" applyBorder="1" applyAlignment="1">
      <alignment horizontal="center" vertical="center" shrinkToFit="1"/>
    </xf>
    <xf numFmtId="201" fontId="11" fillId="0" borderId="0" xfId="0" applyNumberFormat="1" applyFont="1" applyBorder="1" applyAlignment="1">
      <alignment vertical="center"/>
    </xf>
    <xf numFmtId="0" fontId="0" fillId="0" borderId="0" xfId="0" applyFill="1" applyBorder="1" applyAlignment="1">
      <alignment vertical="center"/>
    </xf>
    <xf numFmtId="185" fontId="6" fillId="0" borderId="40" xfId="49" applyNumberFormat="1" applyFont="1" applyFill="1" applyBorder="1" applyAlignment="1">
      <alignment vertical="center"/>
    </xf>
    <xf numFmtId="185" fontId="6" fillId="0" borderId="19" xfId="49" applyNumberFormat="1" applyFont="1" applyBorder="1" applyAlignment="1">
      <alignment vertical="center"/>
    </xf>
    <xf numFmtId="38" fontId="6" fillId="0" borderId="18" xfId="49" applyFont="1" applyBorder="1" applyAlignment="1">
      <alignment vertical="center"/>
    </xf>
    <xf numFmtId="38" fontId="6" fillId="0" borderId="14" xfId="49" applyFont="1" applyBorder="1" applyAlignment="1">
      <alignment vertical="center"/>
    </xf>
    <xf numFmtId="185" fontId="6" fillId="0" borderId="41" xfId="49" applyNumberFormat="1" applyFont="1" applyFill="1" applyBorder="1" applyAlignment="1">
      <alignment vertical="center"/>
    </xf>
    <xf numFmtId="185" fontId="6" fillId="0" borderId="42" xfId="49" applyNumberFormat="1" applyFont="1" applyFill="1" applyBorder="1" applyAlignment="1">
      <alignment vertical="center"/>
    </xf>
    <xf numFmtId="185" fontId="6" fillId="0" borderId="43" xfId="49" applyNumberFormat="1" applyFont="1" applyFill="1" applyBorder="1" applyAlignment="1">
      <alignment vertical="center"/>
    </xf>
    <xf numFmtId="185" fontId="6" fillId="0" borderId="36" xfId="49" applyNumberFormat="1" applyFont="1" applyBorder="1" applyAlignment="1">
      <alignment vertical="center"/>
    </xf>
    <xf numFmtId="38" fontId="6" fillId="0" borderId="32" xfId="49" applyFont="1" applyFill="1" applyBorder="1" applyAlignment="1">
      <alignment horizontal="center" vertical="center" shrinkToFit="1"/>
    </xf>
    <xf numFmtId="38" fontId="6" fillId="0" borderId="22" xfId="49" applyFont="1" applyBorder="1" applyAlignment="1">
      <alignment vertical="center"/>
    </xf>
    <xf numFmtId="38" fontId="6" fillId="0" borderId="44" xfId="49" applyFont="1" applyBorder="1" applyAlignment="1">
      <alignment vertical="center"/>
    </xf>
    <xf numFmtId="0" fontId="2" fillId="0" borderId="45" xfId="0" applyFont="1" applyBorder="1" applyAlignment="1">
      <alignment vertical="center" wrapText="1"/>
    </xf>
    <xf numFmtId="185" fontId="6" fillId="0" borderId="46" xfId="49" applyNumberFormat="1" applyFont="1" applyBorder="1" applyAlignment="1">
      <alignment vertical="center"/>
    </xf>
    <xf numFmtId="185" fontId="6" fillId="0" borderId="47" xfId="49" applyNumberFormat="1" applyFont="1" applyBorder="1" applyAlignment="1">
      <alignment vertical="center"/>
    </xf>
    <xf numFmtId="185" fontId="6" fillId="0" borderId="48" xfId="49" applyNumberFormat="1" applyFont="1" applyBorder="1" applyAlignment="1">
      <alignment vertical="center"/>
    </xf>
    <xf numFmtId="185" fontId="6" fillId="0" borderId="47" xfId="49" applyNumberFormat="1" applyFont="1" applyFill="1" applyBorder="1" applyAlignment="1">
      <alignment vertical="center"/>
    </xf>
    <xf numFmtId="38" fontId="6" fillId="0" borderId="47" xfId="49" applyFont="1" applyBorder="1" applyAlignment="1">
      <alignment vertical="center"/>
    </xf>
    <xf numFmtId="0" fontId="2" fillId="0" borderId="14" xfId="0" applyFont="1" applyFill="1" applyBorder="1" applyAlignment="1">
      <alignment horizontal="center" vertical="center" wrapText="1"/>
    </xf>
    <xf numFmtId="0" fontId="6" fillId="33" borderId="46" xfId="61" applyFont="1" applyFill="1" applyBorder="1" applyAlignment="1">
      <alignment horizontal="center" vertical="center" shrinkToFit="1"/>
      <protection/>
    </xf>
    <xf numFmtId="0" fontId="6" fillId="33" borderId="37" xfId="0" applyFont="1" applyFill="1" applyBorder="1" applyAlignment="1">
      <alignment vertical="center" shrinkToFit="1"/>
    </xf>
    <xf numFmtId="38" fontId="6" fillId="33" borderId="38" xfId="49" applyNumberFormat="1" applyFont="1" applyFill="1" applyBorder="1" applyAlignment="1">
      <alignment vertical="center"/>
    </xf>
    <xf numFmtId="180" fontId="6" fillId="33" borderId="41" xfId="49" applyNumberFormat="1" applyFont="1" applyFill="1" applyBorder="1" applyAlignment="1">
      <alignment vertical="center"/>
    </xf>
    <xf numFmtId="180" fontId="6" fillId="33" borderId="24" xfId="49" applyNumberFormat="1" applyFont="1" applyFill="1" applyBorder="1" applyAlignment="1">
      <alignment vertical="center"/>
    </xf>
    <xf numFmtId="0" fontId="6" fillId="33" borderId="47" xfId="61" applyFont="1" applyFill="1" applyBorder="1" applyAlignment="1" quotePrefix="1">
      <alignment horizontal="center" vertical="center" shrinkToFit="1"/>
      <protection/>
    </xf>
    <xf numFmtId="0" fontId="6" fillId="33" borderId="49" xfId="0" applyFont="1" applyFill="1" applyBorder="1" applyAlignment="1">
      <alignment vertical="center" shrinkToFit="1"/>
    </xf>
    <xf numFmtId="180" fontId="6" fillId="33" borderId="42" xfId="49" applyNumberFormat="1" applyFont="1" applyFill="1" applyBorder="1" applyAlignment="1">
      <alignment vertical="center"/>
    </xf>
    <xf numFmtId="180" fontId="6" fillId="33" borderId="15" xfId="49" applyNumberFormat="1" applyFont="1" applyFill="1" applyBorder="1" applyAlignment="1">
      <alignment vertical="center"/>
    </xf>
    <xf numFmtId="204" fontId="6" fillId="33" borderId="47" xfId="61" applyNumberFormat="1" applyFont="1" applyFill="1" applyBorder="1" applyAlignment="1" quotePrefix="1">
      <alignment horizontal="center" vertical="center" shrinkToFit="1"/>
      <protection/>
    </xf>
    <xf numFmtId="0" fontId="6" fillId="33" borderId="47" xfId="61" applyFont="1" applyFill="1" applyBorder="1" applyAlignment="1">
      <alignment horizontal="center" vertical="center" shrinkToFit="1"/>
      <protection/>
    </xf>
    <xf numFmtId="49" fontId="6" fillId="33" borderId="47" xfId="61" applyNumberFormat="1" applyFont="1" applyFill="1" applyBorder="1" applyAlignment="1">
      <alignment horizontal="center" vertical="center" shrinkToFit="1"/>
      <protection/>
    </xf>
    <xf numFmtId="49" fontId="6" fillId="33" borderId="50" xfId="61" applyNumberFormat="1" applyFont="1" applyFill="1" applyBorder="1" applyAlignment="1">
      <alignment horizontal="center" vertical="center" shrinkToFit="1"/>
      <protection/>
    </xf>
    <xf numFmtId="0" fontId="6" fillId="33" borderId="51" xfId="0" applyFont="1" applyFill="1" applyBorder="1" applyAlignment="1">
      <alignment vertical="center" shrinkToFit="1"/>
    </xf>
    <xf numFmtId="180" fontId="6" fillId="33" borderId="43" xfId="49" applyNumberFormat="1" applyFont="1" applyFill="1" applyBorder="1" applyAlignment="1">
      <alignment vertical="center"/>
    </xf>
    <xf numFmtId="180" fontId="6" fillId="33" borderId="36" xfId="49" applyNumberFormat="1" applyFont="1" applyFill="1" applyBorder="1" applyAlignment="1">
      <alignment vertical="center"/>
    </xf>
    <xf numFmtId="49" fontId="6" fillId="33" borderId="25" xfId="0" applyNumberFormat="1" applyFont="1" applyFill="1" applyBorder="1" applyAlignment="1">
      <alignment horizontal="center" vertical="center"/>
    </xf>
    <xf numFmtId="0" fontId="6" fillId="33" borderId="23" xfId="0" applyFont="1" applyFill="1" applyBorder="1" applyAlignment="1">
      <alignment vertical="center"/>
    </xf>
    <xf numFmtId="38" fontId="6" fillId="33" borderId="17" xfId="49" applyNumberFormat="1" applyFont="1" applyFill="1" applyBorder="1" applyAlignment="1">
      <alignment vertical="center"/>
    </xf>
    <xf numFmtId="180" fontId="6" fillId="33" borderId="30" xfId="49" applyNumberFormat="1" applyFont="1" applyFill="1" applyBorder="1" applyAlignment="1">
      <alignment vertical="center"/>
    </xf>
    <xf numFmtId="180" fontId="6" fillId="33" borderId="18" xfId="49" applyNumberFormat="1" applyFont="1" applyFill="1" applyBorder="1" applyAlignment="1">
      <alignment vertical="center"/>
    </xf>
    <xf numFmtId="185" fontId="6" fillId="33" borderId="32" xfId="49" applyNumberFormat="1" applyFont="1" applyFill="1" applyBorder="1" applyAlignment="1">
      <alignment vertical="center"/>
    </xf>
    <xf numFmtId="185" fontId="6" fillId="0" borderId="52" xfId="49" applyNumberFormat="1" applyFont="1" applyBorder="1" applyAlignment="1">
      <alignment vertical="center"/>
    </xf>
    <xf numFmtId="185" fontId="6" fillId="0" borderId="53" xfId="49" applyNumberFormat="1" applyFont="1" applyBorder="1" applyAlignment="1">
      <alignment vertical="center"/>
    </xf>
    <xf numFmtId="185" fontId="6" fillId="0" borderId="54" xfId="49" applyNumberFormat="1" applyFont="1" applyBorder="1" applyAlignment="1">
      <alignment vertical="center"/>
    </xf>
    <xf numFmtId="185" fontId="10" fillId="0" borderId="40" xfId="49" applyNumberFormat="1" applyFont="1" applyBorder="1" applyAlignment="1">
      <alignment vertical="center"/>
    </xf>
    <xf numFmtId="0" fontId="2" fillId="0" borderId="30" xfId="0" applyFont="1" applyFill="1" applyBorder="1" applyAlignment="1">
      <alignment horizontal="center" vertical="center" wrapText="1"/>
    </xf>
    <xf numFmtId="180" fontId="6" fillId="33" borderId="20" xfId="49" applyNumberFormat="1" applyFont="1" applyFill="1" applyBorder="1" applyAlignment="1">
      <alignment vertical="center"/>
    </xf>
    <xf numFmtId="38" fontId="6" fillId="33" borderId="55" xfId="49" applyNumberFormat="1" applyFont="1" applyFill="1" applyBorder="1" applyAlignment="1">
      <alignment vertical="center"/>
    </xf>
    <xf numFmtId="0" fontId="6" fillId="33" borderId="42" xfId="0" applyFont="1" applyFill="1" applyBorder="1" applyAlignment="1">
      <alignment vertical="center" shrinkToFit="1"/>
    </xf>
    <xf numFmtId="38" fontId="6" fillId="33" borderId="56" xfId="49" applyNumberFormat="1" applyFont="1" applyFill="1" applyBorder="1" applyAlignment="1">
      <alignment vertical="center"/>
    </xf>
    <xf numFmtId="180" fontId="6" fillId="33" borderId="24" xfId="49" applyNumberFormat="1" applyFont="1" applyFill="1" applyBorder="1" applyAlignment="1">
      <alignment vertical="center" shrinkToFit="1"/>
    </xf>
    <xf numFmtId="180" fontId="6" fillId="33" borderId="15" xfId="49" applyNumberFormat="1" applyFont="1" applyFill="1" applyBorder="1" applyAlignment="1">
      <alignment vertical="center" shrinkToFit="1"/>
    </xf>
    <xf numFmtId="180" fontId="6" fillId="33" borderId="15" xfId="62" applyNumberFormat="1" applyFont="1" applyFill="1" applyBorder="1" applyAlignment="1">
      <alignment vertical="center" shrinkToFit="1"/>
      <protection/>
    </xf>
    <xf numFmtId="180" fontId="6" fillId="33" borderId="15" xfId="0" applyNumberFormat="1" applyFont="1" applyFill="1" applyBorder="1" applyAlignment="1">
      <alignment vertical="center" shrinkToFit="1"/>
    </xf>
    <xf numFmtId="180" fontId="6" fillId="33" borderId="22" xfId="0" applyNumberFormat="1" applyFont="1" applyFill="1" applyBorder="1" applyAlignment="1">
      <alignment vertical="center" shrinkToFit="1"/>
    </xf>
    <xf numFmtId="180" fontId="6" fillId="33" borderId="18" xfId="0" applyNumberFormat="1" applyFont="1" applyFill="1" applyBorder="1" applyAlignment="1">
      <alignment vertical="center" shrinkToFit="1"/>
    </xf>
    <xf numFmtId="0" fontId="6" fillId="33" borderId="38" xfId="0" applyFont="1" applyFill="1" applyBorder="1" applyAlignment="1">
      <alignment horizontal="center" vertical="center" shrinkToFit="1"/>
    </xf>
    <xf numFmtId="0" fontId="6" fillId="33" borderId="34" xfId="0" applyFont="1" applyFill="1" applyBorder="1" applyAlignment="1">
      <alignment vertical="center" shrinkToFit="1"/>
    </xf>
    <xf numFmtId="0" fontId="6" fillId="33" borderId="55" xfId="0" applyFont="1" applyFill="1" applyBorder="1" applyAlignment="1">
      <alignment horizontal="center" vertical="center" shrinkToFit="1"/>
    </xf>
    <xf numFmtId="0" fontId="6" fillId="33" borderId="35" xfId="0" applyFont="1" applyFill="1" applyBorder="1" applyAlignment="1">
      <alignment vertical="center" shrinkToFit="1"/>
    </xf>
    <xf numFmtId="0" fontId="6" fillId="33" borderId="57" xfId="0" applyFont="1" applyFill="1" applyBorder="1" applyAlignment="1">
      <alignment horizontal="center" vertical="center" shrinkToFit="1"/>
    </xf>
    <xf numFmtId="0" fontId="6" fillId="33" borderId="44" xfId="0" applyFont="1" applyFill="1" applyBorder="1" applyAlignment="1">
      <alignment vertical="center" shrinkToFit="1"/>
    </xf>
    <xf numFmtId="180" fontId="6" fillId="0" borderId="22" xfId="49" applyNumberFormat="1" applyFont="1" applyFill="1" applyBorder="1" applyAlignment="1">
      <alignment vertical="center" shrinkToFit="1"/>
    </xf>
    <xf numFmtId="0" fontId="0" fillId="0" borderId="58" xfId="0" applyBorder="1" applyAlignment="1">
      <alignment vertical="center"/>
    </xf>
    <xf numFmtId="0" fontId="6" fillId="33" borderId="47" xfId="0" applyFont="1" applyFill="1" applyBorder="1" applyAlignment="1">
      <alignment vertical="center" shrinkToFit="1"/>
    </xf>
    <xf numFmtId="38" fontId="6" fillId="0" borderId="49" xfId="49" applyFont="1" applyBorder="1" applyAlignment="1">
      <alignment vertical="center"/>
    </xf>
    <xf numFmtId="0" fontId="6" fillId="33" borderId="28" xfId="0" applyFont="1" applyFill="1" applyBorder="1" applyAlignment="1">
      <alignment vertical="center" shrinkToFit="1"/>
    </xf>
    <xf numFmtId="0" fontId="0" fillId="0" borderId="12" xfId="0" applyBorder="1" applyAlignment="1">
      <alignment vertical="center"/>
    </xf>
    <xf numFmtId="185" fontId="6" fillId="0" borderId="46" xfId="49" applyNumberFormat="1" applyFont="1" applyFill="1" applyBorder="1" applyAlignment="1">
      <alignment vertical="center"/>
    </xf>
    <xf numFmtId="49" fontId="2" fillId="0" borderId="25"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38" fontId="2" fillId="0" borderId="23" xfId="49" applyFont="1" applyBorder="1" applyAlignment="1">
      <alignment vertical="center"/>
    </xf>
    <xf numFmtId="38" fontId="6" fillId="0" borderId="29" xfId="49" applyFont="1" applyBorder="1" applyAlignment="1">
      <alignment horizontal="right" vertical="center"/>
    </xf>
    <xf numFmtId="38" fontId="6" fillId="0" borderId="55" xfId="49" applyFont="1" applyBorder="1" applyAlignment="1">
      <alignment horizontal="right" vertical="center"/>
    </xf>
    <xf numFmtId="38" fontId="2" fillId="0" borderId="55" xfId="49" applyFont="1" applyBorder="1" applyAlignment="1">
      <alignment vertical="center"/>
    </xf>
    <xf numFmtId="38" fontId="2" fillId="0" borderId="11" xfId="49" applyFont="1" applyBorder="1" applyAlignment="1">
      <alignment vertical="center"/>
    </xf>
    <xf numFmtId="0" fontId="56" fillId="0" borderId="0" xfId="0" applyFont="1" applyAlignment="1">
      <alignment vertical="center"/>
    </xf>
    <xf numFmtId="49" fontId="57" fillId="0" borderId="0" xfId="0" applyNumberFormat="1" applyFont="1" applyAlignment="1">
      <alignment horizontal="left"/>
    </xf>
    <xf numFmtId="0" fontId="57" fillId="0" borderId="0" xfId="0" applyFont="1" applyAlignment="1">
      <alignment horizontal="left" vertical="center"/>
    </xf>
    <xf numFmtId="0" fontId="58" fillId="0" borderId="0" xfId="0" applyFont="1" applyAlignment="1">
      <alignment vertical="center"/>
    </xf>
    <xf numFmtId="0" fontId="56" fillId="0" borderId="59" xfId="0" applyFont="1" applyBorder="1" applyAlignment="1">
      <alignment vertical="center"/>
    </xf>
    <xf numFmtId="0" fontId="56" fillId="0" borderId="58" xfId="0" applyFont="1" applyBorder="1" applyAlignment="1">
      <alignment vertical="center"/>
    </xf>
    <xf numFmtId="37" fontId="57" fillId="0" borderId="0" xfId="0" applyNumberFormat="1" applyFont="1" applyBorder="1" applyAlignment="1">
      <alignment horizontal="right"/>
    </xf>
    <xf numFmtId="37" fontId="57" fillId="0" borderId="0" xfId="0" applyNumberFormat="1" applyFont="1" applyBorder="1" applyAlignment="1">
      <alignment vertical="center"/>
    </xf>
    <xf numFmtId="0" fontId="0" fillId="0" borderId="60" xfId="0" applyFont="1" applyBorder="1" applyAlignment="1">
      <alignment vertical="center"/>
    </xf>
    <xf numFmtId="205" fontId="57" fillId="0" borderId="60" xfId="0" applyNumberFormat="1" applyFont="1" applyBorder="1" applyAlignment="1">
      <alignment vertical="center"/>
    </xf>
    <xf numFmtId="37" fontId="57" fillId="0" borderId="13" xfId="0" applyNumberFormat="1" applyFont="1" applyBorder="1" applyAlignment="1">
      <alignment horizontal="right"/>
    </xf>
    <xf numFmtId="37" fontId="57" fillId="0" borderId="13" xfId="0" applyNumberFormat="1" applyFont="1" applyBorder="1" applyAlignment="1">
      <alignment vertical="center"/>
    </xf>
    <xf numFmtId="205" fontId="57" fillId="0" borderId="61" xfId="0" applyNumberFormat="1" applyFont="1" applyBorder="1" applyAlignment="1">
      <alignment vertical="center"/>
    </xf>
    <xf numFmtId="49" fontId="56" fillId="0" borderId="58" xfId="0" applyNumberFormat="1" applyFont="1" applyBorder="1" applyAlignment="1">
      <alignment horizontal="left"/>
    </xf>
    <xf numFmtId="49" fontId="56" fillId="0" borderId="62" xfId="0" applyNumberFormat="1" applyFont="1" applyBorder="1" applyAlignment="1">
      <alignment horizontal="left"/>
    </xf>
    <xf numFmtId="3" fontId="57" fillId="0" borderId="58" xfId="0" applyNumberFormat="1" applyFont="1" applyBorder="1" applyAlignment="1">
      <alignment vertical="center"/>
    </xf>
    <xf numFmtId="38" fontId="57" fillId="0" borderId="58" xfId="49" applyFont="1" applyBorder="1" applyAlignment="1">
      <alignment vertical="center"/>
    </xf>
    <xf numFmtId="38" fontId="57" fillId="0" borderId="62" xfId="49" applyFont="1" applyBorder="1" applyAlignment="1">
      <alignment vertical="center"/>
    </xf>
    <xf numFmtId="0" fontId="56" fillId="0" borderId="62" xfId="0" applyFont="1" applyBorder="1" applyAlignment="1">
      <alignment vertical="center"/>
    </xf>
    <xf numFmtId="0" fontId="56" fillId="0" borderId="62" xfId="0" applyFont="1" applyBorder="1" applyAlignment="1">
      <alignment horizontal="right" vertical="center"/>
    </xf>
    <xf numFmtId="0" fontId="56" fillId="0" borderId="13" xfId="0" applyFont="1" applyBorder="1" applyAlignment="1">
      <alignment horizontal="right" vertical="center"/>
    </xf>
    <xf numFmtId="0" fontId="56" fillId="0" borderId="61" xfId="0" applyFont="1" applyBorder="1" applyAlignment="1">
      <alignment horizontal="right" vertical="center"/>
    </xf>
    <xf numFmtId="0" fontId="56" fillId="0" borderId="63" xfId="0" applyFont="1" applyBorder="1" applyAlignment="1">
      <alignment horizontal="right" vertical="center"/>
    </xf>
    <xf numFmtId="3" fontId="57" fillId="0" borderId="64" xfId="0" applyNumberFormat="1" applyFont="1" applyBorder="1" applyAlignment="1">
      <alignment vertical="center"/>
    </xf>
    <xf numFmtId="201" fontId="57" fillId="0" borderId="64" xfId="0" applyNumberFormat="1" applyFont="1" applyBorder="1" applyAlignment="1">
      <alignment vertical="center"/>
    </xf>
    <xf numFmtId="201" fontId="57" fillId="0" borderId="63" xfId="0" applyNumberFormat="1" applyFont="1" applyBorder="1" applyAlignment="1">
      <alignment vertical="center"/>
    </xf>
    <xf numFmtId="206" fontId="2" fillId="0" borderId="0" xfId="0" applyNumberFormat="1" applyFont="1" applyAlignment="1" quotePrefix="1">
      <alignment horizontal="right"/>
    </xf>
    <xf numFmtId="206" fontId="2" fillId="0" borderId="65" xfId="0" applyNumberFormat="1" applyFont="1" applyBorder="1" applyAlignment="1" quotePrefix="1">
      <alignment horizontal="right"/>
    </xf>
    <xf numFmtId="206" fontId="2" fillId="0" borderId="66" xfId="0" applyNumberFormat="1" applyFont="1" applyBorder="1" applyAlignment="1" quotePrefix="1">
      <alignment horizontal="right"/>
    </xf>
    <xf numFmtId="0" fontId="0" fillId="0" borderId="25" xfId="0" applyBorder="1" applyAlignment="1">
      <alignment vertical="center" wrapText="1"/>
    </xf>
    <xf numFmtId="0" fontId="6" fillId="0" borderId="18" xfId="0" applyFont="1" applyBorder="1" applyAlignment="1">
      <alignment vertical="center" wrapText="1"/>
    </xf>
    <xf numFmtId="202" fontId="2" fillId="0" borderId="0" xfId="0" applyNumberFormat="1" applyFont="1" applyBorder="1" applyAlignment="1">
      <alignment vertical="center"/>
    </xf>
    <xf numFmtId="2" fontId="2" fillId="0" borderId="0" xfId="0" applyNumberFormat="1" applyFont="1" applyBorder="1" applyAlignment="1">
      <alignment vertical="center"/>
    </xf>
    <xf numFmtId="186" fontId="2" fillId="0" borderId="0" xfId="49" applyNumberFormat="1" applyFont="1" applyBorder="1" applyAlignment="1">
      <alignment vertical="center"/>
    </xf>
    <xf numFmtId="38" fontId="2" fillId="0" borderId="45" xfId="49" applyFont="1" applyBorder="1" applyAlignment="1">
      <alignment horizontal="right" vertical="center"/>
    </xf>
    <xf numFmtId="0" fontId="2" fillId="0" borderId="25" xfId="0" applyFont="1" applyBorder="1" applyAlignment="1">
      <alignment vertical="center" wrapText="1"/>
    </xf>
    <xf numFmtId="203" fontId="2" fillId="0" borderId="19" xfId="0" applyNumberFormat="1" applyFont="1" applyBorder="1" applyAlignment="1">
      <alignment vertical="center"/>
    </xf>
    <xf numFmtId="203" fontId="2" fillId="0" borderId="18" xfId="0" applyNumberFormat="1" applyFont="1" applyBorder="1" applyAlignment="1">
      <alignment vertical="center"/>
    </xf>
    <xf numFmtId="2" fontId="11" fillId="0" borderId="23" xfId="0" applyNumberFormat="1" applyFont="1" applyBorder="1" applyAlignment="1">
      <alignment vertical="center"/>
    </xf>
    <xf numFmtId="2" fontId="2" fillId="0" borderId="13" xfId="0" applyNumberFormat="1" applyFont="1" applyBorder="1" applyAlignment="1">
      <alignment vertical="center"/>
    </xf>
    <xf numFmtId="202" fontId="2" fillId="0" borderId="63" xfId="0" applyNumberFormat="1" applyFont="1" applyBorder="1" applyAlignment="1">
      <alignment vertical="center"/>
    </xf>
    <xf numFmtId="203" fontId="2" fillId="0" borderId="52" xfId="0" applyNumberFormat="1" applyFont="1" applyBorder="1" applyAlignment="1">
      <alignment vertical="center"/>
    </xf>
    <xf numFmtId="49" fontId="59" fillId="0" borderId="58" xfId="0" applyNumberFormat="1" applyFont="1" applyBorder="1" applyAlignment="1">
      <alignment horizontal="left"/>
    </xf>
    <xf numFmtId="37" fontId="60" fillId="0" borderId="0" xfId="0" applyNumberFormat="1" applyFont="1" applyBorder="1" applyAlignment="1">
      <alignment vertical="center"/>
    </xf>
    <xf numFmtId="205" fontId="60" fillId="0" borderId="60" xfId="0" applyNumberFormat="1" applyFont="1" applyBorder="1" applyAlignment="1">
      <alignment vertical="center"/>
    </xf>
    <xf numFmtId="38" fontId="0" fillId="0" borderId="19" xfId="49" applyFont="1" applyBorder="1" applyAlignment="1">
      <alignment horizontal="center" vertical="center"/>
    </xf>
    <xf numFmtId="0" fontId="2" fillId="0" borderId="38" xfId="0" applyFont="1" applyBorder="1" applyAlignment="1">
      <alignment vertical="center" wrapText="1"/>
    </xf>
    <xf numFmtId="0" fontId="0" fillId="0" borderId="17" xfId="0" applyBorder="1" applyAlignment="1">
      <alignment vertical="center" wrapText="1"/>
    </xf>
    <xf numFmtId="186" fontId="11" fillId="0" borderId="17" xfId="49" applyNumberFormat="1" applyFont="1" applyBorder="1" applyAlignment="1">
      <alignment vertical="center"/>
    </xf>
    <xf numFmtId="186" fontId="2" fillId="0" borderId="67" xfId="49" applyNumberFormat="1" applyFont="1" applyBorder="1" applyAlignment="1">
      <alignment vertical="center"/>
    </xf>
    <xf numFmtId="180" fontId="6" fillId="33" borderId="49" xfId="49" applyNumberFormat="1" applyFont="1" applyFill="1" applyBorder="1" applyAlignment="1">
      <alignment vertical="center" shrinkToFit="1"/>
    </xf>
    <xf numFmtId="180" fontId="6" fillId="33" borderId="51" xfId="49" applyNumberFormat="1" applyFont="1" applyFill="1" applyBorder="1" applyAlignment="1">
      <alignment vertical="center" shrinkToFit="1"/>
    </xf>
    <xf numFmtId="0" fontId="2" fillId="0" borderId="23" xfId="0" applyFont="1" applyBorder="1" applyAlignment="1">
      <alignment vertical="center" wrapText="1"/>
    </xf>
    <xf numFmtId="180" fontId="6" fillId="33" borderId="37" xfId="49" applyNumberFormat="1" applyFont="1" applyFill="1" applyBorder="1" applyAlignment="1">
      <alignment vertical="center" shrinkToFit="1"/>
    </xf>
    <xf numFmtId="180" fontId="6" fillId="33" borderId="47" xfId="49" applyNumberFormat="1" applyFont="1" applyFill="1" applyBorder="1" applyAlignment="1">
      <alignment vertical="center" shrinkToFit="1"/>
    </xf>
    <xf numFmtId="180" fontId="6" fillId="33" borderId="48" xfId="49" applyNumberFormat="1" applyFont="1" applyFill="1" applyBorder="1" applyAlignment="1">
      <alignment vertical="center" shrinkToFit="1"/>
    </xf>
    <xf numFmtId="49" fontId="0" fillId="0" borderId="0" xfId="0" applyNumberFormat="1" applyFont="1" applyFill="1" applyBorder="1" applyAlignment="1">
      <alignment horizontal="center" vertical="center"/>
    </xf>
    <xf numFmtId="49" fontId="2" fillId="34" borderId="0" xfId="0" applyNumberFormat="1" applyFont="1" applyFill="1" applyAlignment="1">
      <alignment horizontal="left" vertical="center"/>
    </xf>
    <xf numFmtId="0" fontId="6" fillId="33" borderId="0" xfId="0" applyFont="1" applyFill="1" applyBorder="1" applyAlignment="1">
      <alignment horizontal="center" vertical="center" shrinkToFit="1"/>
    </xf>
    <xf numFmtId="0" fontId="6" fillId="33" borderId="23" xfId="0" applyFont="1" applyFill="1" applyBorder="1" applyAlignment="1">
      <alignment vertical="center" shrinkToFit="1"/>
    </xf>
    <xf numFmtId="189" fontId="6" fillId="0" borderId="23" xfId="49" applyNumberFormat="1" applyFont="1" applyBorder="1" applyAlignment="1">
      <alignment vertical="center"/>
    </xf>
    <xf numFmtId="0" fontId="6" fillId="33" borderId="23" xfId="0" applyFont="1" applyFill="1" applyBorder="1" applyAlignment="1">
      <alignment horizontal="center" vertical="center" shrinkToFit="1"/>
    </xf>
    <xf numFmtId="0" fontId="0" fillId="0" borderId="68" xfId="0" applyBorder="1" applyAlignment="1">
      <alignment vertical="center"/>
    </xf>
    <xf numFmtId="38" fontId="6" fillId="0" borderId="45" xfId="49" applyFont="1" applyBorder="1" applyAlignment="1">
      <alignment vertical="center"/>
    </xf>
    <xf numFmtId="0" fontId="6" fillId="33" borderId="45" xfId="0" applyFont="1" applyFill="1" applyBorder="1" applyAlignment="1">
      <alignment horizontal="center" vertical="center" shrinkToFit="1"/>
    </xf>
    <xf numFmtId="180" fontId="6" fillId="33" borderId="45" xfId="49" applyNumberFormat="1" applyFont="1" applyFill="1" applyBorder="1" applyAlignment="1">
      <alignment vertical="center" shrinkToFit="1"/>
    </xf>
    <xf numFmtId="0" fontId="2" fillId="0" borderId="27" xfId="0" applyFont="1" applyBorder="1" applyAlignment="1">
      <alignment vertical="center" wrapText="1"/>
    </xf>
    <xf numFmtId="0" fontId="0" fillId="0" borderId="23" xfId="0" applyBorder="1" applyAlignment="1">
      <alignment horizontal="center" vertical="center"/>
    </xf>
    <xf numFmtId="0" fontId="0" fillId="0" borderId="40" xfId="0" applyFont="1" applyBorder="1" applyAlignment="1">
      <alignment horizontal="center" vertical="center"/>
    </xf>
    <xf numFmtId="0" fontId="6" fillId="0" borderId="30" xfId="0" applyFont="1" applyBorder="1" applyAlignment="1">
      <alignment vertical="center"/>
    </xf>
    <xf numFmtId="201" fontId="0" fillId="0" borderId="24" xfId="0" applyNumberFormat="1" applyBorder="1" applyAlignment="1">
      <alignment horizontal="center" vertical="center"/>
    </xf>
    <xf numFmtId="0" fontId="0" fillId="0" borderId="14" xfId="0" applyFill="1" applyBorder="1" applyAlignment="1">
      <alignment horizontal="center" vertical="center" wrapText="1"/>
    </xf>
    <xf numFmtId="0" fontId="0" fillId="0" borderId="18" xfId="0" applyBorder="1" applyAlignment="1">
      <alignment horizontal="center" vertical="center"/>
    </xf>
    <xf numFmtId="38" fontId="6" fillId="0" borderId="69" xfId="49" applyFont="1" applyBorder="1" applyAlignment="1">
      <alignment horizontal="right" vertical="center"/>
    </xf>
    <xf numFmtId="38" fontId="2" fillId="0" borderId="70" xfId="49" applyFont="1" applyBorder="1" applyAlignment="1">
      <alignment vertical="center"/>
    </xf>
    <xf numFmtId="0" fontId="2" fillId="0" borderId="70" xfId="0" applyFont="1" applyBorder="1" applyAlignment="1">
      <alignment vertical="center"/>
    </xf>
    <xf numFmtId="38" fontId="2" fillId="0" borderId="71" xfId="49" applyFont="1" applyBorder="1" applyAlignment="1">
      <alignment vertical="center"/>
    </xf>
    <xf numFmtId="38" fontId="2" fillId="0" borderId="69" xfId="49" applyFont="1" applyBorder="1" applyAlignment="1">
      <alignment vertical="center"/>
    </xf>
    <xf numFmtId="38" fontId="7" fillId="0" borderId="0" xfId="49" applyFont="1" applyFill="1" applyBorder="1" applyAlignment="1">
      <alignment horizontal="center" vertical="center" wrapText="1"/>
    </xf>
    <xf numFmtId="38" fontId="0" fillId="0" borderId="24" xfId="49" applyFont="1" applyBorder="1" applyAlignment="1">
      <alignment vertical="center"/>
    </xf>
    <xf numFmtId="38" fontId="2" fillId="0" borderId="24" xfId="49" applyFont="1" applyBorder="1" applyAlignment="1">
      <alignment vertical="center"/>
    </xf>
    <xf numFmtId="38" fontId="2" fillId="0" borderId="34" xfId="49" applyFont="1" applyBorder="1" applyAlignment="1">
      <alignment vertical="center"/>
    </xf>
    <xf numFmtId="38" fontId="2" fillId="0" borderId="39" xfId="49" applyFont="1" applyBorder="1" applyAlignment="1">
      <alignment vertical="center"/>
    </xf>
    <xf numFmtId="0" fontId="0" fillId="0" borderId="72" xfId="0" applyBorder="1" applyAlignment="1">
      <alignment vertical="center"/>
    </xf>
    <xf numFmtId="0" fontId="0" fillId="0" borderId="52" xfId="0" applyBorder="1" applyAlignment="1">
      <alignment vertical="center"/>
    </xf>
    <xf numFmtId="0" fontId="0" fillId="0" borderId="20" xfId="0" applyBorder="1" applyAlignment="1">
      <alignment vertical="center"/>
    </xf>
    <xf numFmtId="0" fontId="0" fillId="0" borderId="73" xfId="0" applyBorder="1" applyAlignment="1">
      <alignment vertical="center"/>
    </xf>
    <xf numFmtId="38" fontId="0" fillId="0" borderId="36" xfId="49" applyFont="1" applyBorder="1" applyAlignment="1">
      <alignment vertical="center"/>
    </xf>
    <xf numFmtId="0" fontId="0" fillId="0" borderId="73" xfId="0" applyFont="1" applyBorder="1" applyAlignment="1">
      <alignment vertical="center"/>
    </xf>
    <xf numFmtId="0" fontId="0" fillId="0" borderId="36" xfId="0" applyFont="1" applyBorder="1" applyAlignment="1">
      <alignment vertical="center"/>
    </xf>
    <xf numFmtId="0" fontId="0" fillId="0" borderId="63" xfId="0" applyBorder="1" applyAlignment="1">
      <alignment vertical="center"/>
    </xf>
    <xf numFmtId="0" fontId="0" fillId="0" borderId="74" xfId="0" applyBorder="1" applyAlignment="1">
      <alignment vertical="center"/>
    </xf>
    <xf numFmtId="38" fontId="0" fillId="0" borderId="74" xfId="49" applyFont="1" applyBorder="1" applyAlignment="1">
      <alignment vertical="center"/>
    </xf>
    <xf numFmtId="0" fontId="7" fillId="0" borderId="73" xfId="0" applyFont="1" applyBorder="1" applyAlignment="1">
      <alignment vertical="center"/>
    </xf>
    <xf numFmtId="0" fontId="0" fillId="0" borderId="36" xfId="0" applyBorder="1" applyAlignment="1">
      <alignment vertical="center"/>
    </xf>
    <xf numFmtId="38" fontId="0" fillId="0" borderId="26" xfId="49" applyFont="1" applyBorder="1" applyAlignment="1">
      <alignment vertical="center"/>
    </xf>
    <xf numFmtId="38" fontId="0" fillId="0" borderId="12" xfId="49" applyFont="1" applyBorder="1" applyAlignment="1">
      <alignment vertical="center"/>
    </xf>
    <xf numFmtId="38" fontId="0" fillId="0" borderId="11" xfId="49" applyFont="1" applyBorder="1" applyAlignment="1">
      <alignment vertical="center"/>
    </xf>
    <xf numFmtId="0" fontId="0" fillId="0" borderId="26" xfId="0" applyFont="1" applyBorder="1" applyAlignment="1">
      <alignment vertical="center"/>
    </xf>
    <xf numFmtId="0" fontId="7" fillId="0" borderId="26" xfId="0" applyFont="1" applyBorder="1" applyAlignment="1">
      <alignment vertical="center"/>
    </xf>
    <xf numFmtId="186" fontId="2" fillId="0" borderId="75" xfId="49" applyNumberFormat="1" applyFont="1" applyBorder="1" applyAlignment="1">
      <alignment vertical="center"/>
    </xf>
    <xf numFmtId="201" fontId="0" fillId="0" borderId="36" xfId="0" applyNumberFormat="1" applyBorder="1" applyAlignment="1">
      <alignment horizontal="center" vertical="center"/>
    </xf>
    <xf numFmtId="185" fontId="11" fillId="0" borderId="34" xfId="49" applyNumberFormat="1" applyFont="1" applyBorder="1" applyAlignment="1">
      <alignment vertical="center"/>
    </xf>
    <xf numFmtId="185" fontId="57" fillId="0" borderId="26" xfId="49" applyNumberFormat="1" applyFont="1" applyBorder="1" applyAlignment="1">
      <alignment vertical="center"/>
    </xf>
    <xf numFmtId="49" fontId="59" fillId="0" borderId="76" xfId="0" applyNumberFormat="1" applyFont="1" applyBorder="1" applyAlignment="1">
      <alignment horizontal="left"/>
    </xf>
    <xf numFmtId="38" fontId="57" fillId="0" borderId="76" xfId="49" applyFont="1" applyBorder="1" applyAlignment="1">
      <alignment vertical="center"/>
    </xf>
    <xf numFmtId="201" fontId="57" fillId="0" borderId="72" xfId="0" applyNumberFormat="1" applyFont="1" applyBorder="1" applyAlignment="1">
      <alignment vertical="center"/>
    </xf>
    <xf numFmtId="206" fontId="2" fillId="0" borderId="77" xfId="0" applyNumberFormat="1" applyFont="1" applyBorder="1" applyAlignment="1" quotePrefix="1">
      <alignment horizontal="right"/>
    </xf>
    <xf numFmtId="37" fontId="57" fillId="0" borderId="77" xfId="0" applyNumberFormat="1" applyFont="1" applyBorder="1" applyAlignment="1">
      <alignment horizontal="right"/>
    </xf>
    <xf numFmtId="37" fontId="60" fillId="0" borderId="77" xfId="0" applyNumberFormat="1" applyFont="1" applyBorder="1" applyAlignment="1">
      <alignment vertical="center"/>
    </xf>
    <xf numFmtId="205" fontId="60" fillId="0" borderId="37" xfId="0" applyNumberFormat="1" applyFont="1" applyBorder="1" applyAlignment="1">
      <alignment vertical="center"/>
    </xf>
    <xf numFmtId="180" fontId="6" fillId="33" borderId="49" xfId="49" applyNumberFormat="1" applyFont="1" applyFill="1" applyBorder="1" applyAlignment="1">
      <alignment vertical="center"/>
    </xf>
    <xf numFmtId="180" fontId="6" fillId="33" borderId="37" xfId="49" applyNumberFormat="1" applyFont="1" applyFill="1" applyBorder="1" applyAlignment="1">
      <alignment vertical="center"/>
    </xf>
    <xf numFmtId="180" fontId="6" fillId="33" borderId="28" xfId="49" applyNumberFormat="1" applyFont="1" applyFill="1" applyBorder="1" applyAlignment="1">
      <alignment vertical="center"/>
    </xf>
    <xf numFmtId="185" fontId="6" fillId="0" borderId="45" xfId="49" applyNumberFormat="1" applyFont="1" applyBorder="1" applyAlignment="1">
      <alignment vertical="center"/>
    </xf>
    <xf numFmtId="185" fontId="6" fillId="0" borderId="78" xfId="49" applyNumberFormat="1" applyFont="1" applyBorder="1" applyAlignment="1">
      <alignment vertical="center"/>
    </xf>
    <xf numFmtId="1" fontId="6" fillId="0" borderId="12" xfId="0" applyNumberFormat="1" applyFont="1" applyBorder="1" applyAlignment="1">
      <alignment vertical="center"/>
    </xf>
    <xf numFmtId="1" fontId="6" fillId="0" borderId="78" xfId="0" applyNumberFormat="1" applyFont="1" applyBorder="1" applyAlignment="1">
      <alignment vertical="center"/>
    </xf>
    <xf numFmtId="1" fontId="6" fillId="0" borderId="47" xfId="0" applyNumberFormat="1" applyFont="1" applyBorder="1" applyAlignment="1">
      <alignment vertical="center"/>
    </xf>
    <xf numFmtId="38" fontId="6" fillId="0" borderId="10" xfId="49" applyFont="1" applyBorder="1" applyAlignment="1">
      <alignment vertical="center"/>
    </xf>
    <xf numFmtId="38" fontId="6" fillId="0" borderId="50" xfId="49" applyFont="1" applyBorder="1" applyAlignment="1">
      <alignment vertical="center"/>
    </xf>
    <xf numFmtId="38" fontId="6" fillId="0" borderId="11" xfId="49" applyFont="1" applyBorder="1" applyAlignment="1">
      <alignment vertical="center"/>
    </xf>
    <xf numFmtId="0" fontId="6" fillId="33" borderId="11" xfId="0" applyFont="1" applyFill="1" applyBorder="1" applyAlignment="1">
      <alignment vertical="center" shrinkToFit="1"/>
    </xf>
    <xf numFmtId="185" fontId="6" fillId="0" borderId="48" xfId="49" applyNumberFormat="1" applyFont="1" applyFill="1" applyBorder="1" applyAlignment="1">
      <alignment vertical="center"/>
    </xf>
    <xf numFmtId="0" fontId="6" fillId="33" borderId="50" xfId="0" applyFont="1" applyFill="1" applyBorder="1" applyAlignment="1">
      <alignment vertical="center" shrinkToFit="1"/>
    </xf>
    <xf numFmtId="185" fontId="6" fillId="0" borderId="78" xfId="49" applyNumberFormat="1" applyFont="1" applyFill="1" applyBorder="1" applyAlignment="1">
      <alignment vertical="center"/>
    </xf>
    <xf numFmtId="38" fontId="6" fillId="0" borderId="47" xfId="49" applyFont="1" applyFill="1" applyBorder="1" applyAlignment="1">
      <alignment horizontal="center" vertical="center" shrinkToFit="1"/>
    </xf>
    <xf numFmtId="0" fontId="2" fillId="0" borderId="45" xfId="0" applyFont="1" applyFill="1" applyBorder="1" applyAlignment="1">
      <alignment horizontal="center" vertical="center" wrapText="1"/>
    </xf>
    <xf numFmtId="38" fontId="6" fillId="0" borderId="46" xfId="49" applyFont="1" applyBorder="1" applyAlignment="1">
      <alignment vertical="center"/>
    </xf>
    <xf numFmtId="38" fontId="6" fillId="0" borderId="23" xfId="49" applyFont="1" applyBorder="1" applyAlignment="1">
      <alignment vertical="center"/>
    </xf>
    <xf numFmtId="0" fontId="0" fillId="0" borderId="45" xfId="0" applyBorder="1" applyAlignment="1">
      <alignment vertical="center"/>
    </xf>
    <xf numFmtId="38" fontId="6" fillId="0" borderId="11" xfId="49" applyFont="1" applyFill="1" applyBorder="1" applyAlignment="1">
      <alignment horizontal="center" vertical="center" shrinkToFit="1"/>
    </xf>
    <xf numFmtId="38" fontId="6" fillId="0" borderId="78" xfId="49" applyFont="1" applyBorder="1" applyAlignment="1">
      <alignment vertical="center"/>
    </xf>
    <xf numFmtId="38" fontId="0" fillId="0" borderId="74" xfId="49" applyFont="1" applyBorder="1" applyAlignment="1">
      <alignment vertical="center"/>
    </xf>
    <xf numFmtId="38" fontId="0" fillId="0" borderId="79" xfId="49" applyFont="1" applyBorder="1" applyAlignment="1">
      <alignment vertical="center"/>
    </xf>
    <xf numFmtId="0" fontId="18" fillId="0" borderId="0" xfId="0" applyFont="1" applyAlignment="1">
      <alignment vertical="center"/>
    </xf>
    <xf numFmtId="1" fontId="6" fillId="0" borderId="60" xfId="0" applyNumberFormat="1" applyFont="1" applyBorder="1" applyAlignment="1">
      <alignment vertical="center"/>
    </xf>
    <xf numFmtId="1" fontId="6" fillId="0" borderId="53" xfId="0" applyNumberFormat="1" applyFont="1" applyBorder="1" applyAlignment="1">
      <alignment vertical="center"/>
    </xf>
    <xf numFmtId="1" fontId="6" fillId="0" borderId="37" xfId="0" applyNumberFormat="1" applyFont="1" applyBorder="1" applyAlignment="1">
      <alignment vertical="center"/>
    </xf>
    <xf numFmtId="0" fontId="2" fillId="0" borderId="0" xfId="0" applyFont="1" applyAlignment="1">
      <alignment horizontal="left" vertical="center" wrapText="1"/>
    </xf>
    <xf numFmtId="0" fontId="2" fillId="0" borderId="80" xfId="0" applyFont="1" applyBorder="1" applyAlignment="1">
      <alignment vertical="center" wrapText="1"/>
    </xf>
    <xf numFmtId="0" fontId="2" fillId="0" borderId="81" xfId="0" applyFont="1" applyBorder="1" applyAlignment="1">
      <alignment vertical="center" wrapText="1"/>
    </xf>
    <xf numFmtId="0" fontId="2" fillId="0" borderId="79" xfId="0" applyFont="1" applyBorder="1" applyAlignment="1">
      <alignment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2" xfId="0" applyFont="1" applyBorder="1" applyAlignment="1">
      <alignment vertical="center" wrapText="1"/>
    </xf>
    <xf numFmtId="0" fontId="2" fillId="0" borderId="83" xfId="0" applyFont="1" applyBorder="1" applyAlignment="1">
      <alignment vertical="center" wrapText="1"/>
    </xf>
    <xf numFmtId="0" fontId="2" fillId="0" borderId="74" xfId="0" applyFont="1" applyBorder="1" applyAlignment="1">
      <alignment vertical="center" wrapText="1"/>
    </xf>
    <xf numFmtId="0" fontId="0" fillId="0" borderId="16" xfId="0" applyBorder="1" applyAlignment="1">
      <alignment horizontal="center" vertical="center"/>
    </xf>
    <xf numFmtId="0" fontId="0" fillId="0" borderId="27" xfId="0" applyBorder="1" applyAlignment="1">
      <alignment horizontal="center" vertical="center"/>
    </xf>
    <xf numFmtId="38" fontId="7" fillId="0" borderId="16" xfId="49" applyFont="1" applyFill="1" applyBorder="1" applyAlignment="1">
      <alignment horizontal="center" vertical="center" wrapText="1"/>
    </xf>
    <xf numFmtId="38" fontId="7" fillId="0" borderId="27" xfId="49" applyFont="1" applyFill="1" applyBorder="1" applyAlignment="1">
      <alignment horizontal="center" vertical="center" wrapText="1"/>
    </xf>
    <xf numFmtId="0" fontId="61"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84" xfId="0" applyFont="1" applyBorder="1" applyAlignment="1">
      <alignment horizontal="left" vertical="center" wrapText="1"/>
    </xf>
    <xf numFmtId="0" fontId="2" fillId="0" borderId="27" xfId="0" applyFont="1" applyBorder="1" applyAlignment="1">
      <alignment horizontal="left" vertical="center" wrapText="1"/>
    </xf>
    <xf numFmtId="0" fontId="57" fillId="0" borderId="0" xfId="0" applyFont="1" applyAlignment="1">
      <alignment horizontal="left" vertical="center" wrapText="1"/>
    </xf>
    <xf numFmtId="38" fontId="2" fillId="0" borderId="10" xfId="49" applyFont="1" applyBorder="1" applyAlignment="1">
      <alignment horizontal="right" vertical="center"/>
    </xf>
    <xf numFmtId="38" fontId="2" fillId="0" borderId="12" xfId="49" applyFont="1" applyBorder="1" applyAlignment="1">
      <alignment horizontal="right" vertical="center"/>
    </xf>
    <xf numFmtId="0" fontId="56" fillId="0" borderId="59" xfId="0" applyFont="1" applyBorder="1" applyAlignment="1">
      <alignment horizontal="center" vertical="center"/>
    </xf>
    <xf numFmtId="0" fontId="56" fillId="0" borderId="85" xfId="0" applyFont="1" applyBorder="1" applyAlignment="1">
      <alignment horizontal="center" vertical="center"/>
    </xf>
    <xf numFmtId="0" fontId="0" fillId="0" borderId="31" xfId="0" applyBorder="1" applyAlignment="1">
      <alignment horizontal="center" vertical="center"/>
    </xf>
    <xf numFmtId="0" fontId="0" fillId="0" borderId="85" xfId="0" applyBorder="1" applyAlignment="1">
      <alignment horizontal="center" vertical="center"/>
    </xf>
    <xf numFmtId="0" fontId="56" fillId="0" borderId="31" xfId="0" applyFont="1" applyBorder="1" applyAlignment="1">
      <alignment horizontal="center" vertical="center"/>
    </xf>
    <xf numFmtId="0" fontId="0" fillId="0" borderId="68" xfId="0" applyBorder="1" applyAlignment="1">
      <alignment horizontal="center" vertical="center"/>
    </xf>
    <xf numFmtId="49" fontId="7" fillId="0" borderId="25" xfId="0" applyNumberFormat="1" applyFont="1" applyFill="1" applyBorder="1" applyAlignment="1">
      <alignment horizontal="center" vertical="center"/>
    </xf>
    <xf numFmtId="0" fontId="7" fillId="0" borderId="30" xfId="0" applyFont="1" applyFill="1" applyBorder="1" applyAlignment="1">
      <alignment vertical="center"/>
    </xf>
    <xf numFmtId="0" fontId="7" fillId="0" borderId="23" xfId="0" applyFont="1" applyFill="1" applyBorder="1" applyAlignment="1">
      <alignment vertical="center"/>
    </xf>
    <xf numFmtId="0" fontId="2" fillId="0" borderId="0" xfId="0" applyFont="1" applyFill="1" applyAlignment="1">
      <alignment horizontal="left" vertical="center" wrapText="1"/>
    </xf>
    <xf numFmtId="0" fontId="9" fillId="0" borderId="25" xfId="0" applyFont="1" applyFill="1" applyBorder="1" applyAlignment="1">
      <alignment vertical="center"/>
    </xf>
    <xf numFmtId="0" fontId="0" fillId="0" borderId="30" xfId="0" applyFont="1" applyFill="1" applyBorder="1" applyAlignment="1">
      <alignment vertical="center"/>
    </xf>
    <xf numFmtId="0" fontId="0" fillId="0" borderId="23"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2" xfId="61"/>
    <cellStyle name="標準_生産誘発額等"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126"/>
  <sheetViews>
    <sheetView tabSelected="1" zoomScalePageLayoutView="0" workbookViewId="0" topLeftCell="A1">
      <selection activeCell="A1" sqref="A1"/>
    </sheetView>
  </sheetViews>
  <sheetFormatPr defaultColWidth="9.00390625" defaultRowHeight="13.5"/>
  <cols>
    <col min="1" max="1" width="12.75390625" style="0" customWidth="1"/>
    <col min="2" max="2" width="5.50390625" style="0" customWidth="1"/>
    <col min="4" max="5" width="10.75390625" style="0" customWidth="1"/>
    <col min="6" max="6" width="14.125" style="0" customWidth="1"/>
    <col min="7" max="7" width="2.50390625" style="0" customWidth="1"/>
    <col min="8" max="8" width="10.25390625" style="0" customWidth="1"/>
    <col min="9" max="9" width="11.25390625" style="0" customWidth="1"/>
    <col min="10" max="10" width="17.625" style="0" customWidth="1"/>
  </cols>
  <sheetData>
    <row r="1" ht="15">
      <c r="A1" s="304" t="s">
        <v>504</v>
      </c>
    </row>
    <row r="3" spans="1:8" ht="14.25">
      <c r="A3" s="13" t="s">
        <v>421</v>
      </c>
      <c r="H3" s="13" t="s">
        <v>287</v>
      </c>
    </row>
    <row r="5" spans="1:10" ht="16.5" customHeight="1">
      <c r="A5" s="326" t="s">
        <v>420</v>
      </c>
      <c r="B5" s="312" t="s">
        <v>288</v>
      </c>
      <c r="C5" s="318" t="s">
        <v>422</v>
      </c>
      <c r="D5" s="312" t="s">
        <v>286</v>
      </c>
      <c r="E5" s="318" t="s">
        <v>289</v>
      </c>
      <c r="F5" s="309" t="s">
        <v>425</v>
      </c>
      <c r="G5" s="56"/>
      <c r="H5" s="315" t="s">
        <v>505</v>
      </c>
      <c r="I5" s="318" t="s">
        <v>290</v>
      </c>
      <c r="J5" s="309" t="s">
        <v>426</v>
      </c>
    </row>
    <row r="6" spans="1:10" ht="16.5" customHeight="1">
      <c r="A6" s="327"/>
      <c r="B6" s="313"/>
      <c r="C6" s="319"/>
      <c r="D6" s="313"/>
      <c r="E6" s="319"/>
      <c r="F6" s="310"/>
      <c r="G6" s="56"/>
      <c r="H6" s="316"/>
      <c r="I6" s="319"/>
      <c r="J6" s="310"/>
    </row>
    <row r="7" spans="1:10" ht="16.5" customHeight="1">
      <c r="A7" s="328"/>
      <c r="B7" s="314"/>
      <c r="C7" s="320"/>
      <c r="D7" s="314"/>
      <c r="E7" s="320"/>
      <c r="F7" s="311"/>
      <c r="G7" s="56"/>
      <c r="H7" s="317"/>
      <c r="I7" s="320"/>
      <c r="J7" s="311"/>
    </row>
    <row r="8" spans="1:10" ht="13.5">
      <c r="A8" s="165" t="s">
        <v>418</v>
      </c>
      <c r="B8" s="46">
        <v>505</v>
      </c>
      <c r="C8" s="25">
        <f>1500-B8</f>
        <v>995</v>
      </c>
      <c r="D8" s="46">
        <v>25</v>
      </c>
      <c r="E8" s="46">
        <f aca="true" t="shared" si="0" ref="E8:E39">C8*D8</f>
        <v>24875</v>
      </c>
      <c r="F8" s="51">
        <f>E8*1690.8</f>
        <v>42058650</v>
      </c>
      <c r="G8" s="57"/>
      <c r="H8" s="76">
        <f aca="true" t="shared" si="1" ref="H8:H39">D8*1.431</f>
        <v>35.775</v>
      </c>
      <c r="I8" s="46">
        <f aca="true" t="shared" si="2" ref="I8:I39">C8*H8</f>
        <v>35596.125</v>
      </c>
      <c r="J8" s="51">
        <f>I8*1690.8</f>
        <v>60185928.15</v>
      </c>
    </row>
    <row r="9" spans="1:10" ht="13.5">
      <c r="A9" s="166" t="s">
        <v>298</v>
      </c>
      <c r="B9" s="47">
        <f>B8+10</f>
        <v>515</v>
      </c>
      <c r="C9" s="17">
        <f aca="true" t="shared" si="3" ref="C9:C72">1500-B9</f>
        <v>985</v>
      </c>
      <c r="D9" s="47">
        <v>25</v>
      </c>
      <c r="E9" s="47">
        <f t="shared" si="0"/>
        <v>24625</v>
      </c>
      <c r="F9" s="51">
        <f aca="true" t="shared" si="4" ref="F9:F72">E9*1690.8</f>
        <v>41635950</v>
      </c>
      <c r="G9" s="57"/>
      <c r="H9" s="50">
        <f t="shared" si="1"/>
        <v>35.775</v>
      </c>
      <c r="I9" s="46">
        <f t="shared" si="2"/>
        <v>35238.375</v>
      </c>
      <c r="J9" s="51">
        <f aca="true" t="shared" si="5" ref="J9:J72">I9*1690.8</f>
        <v>59581044.449999996</v>
      </c>
    </row>
    <row r="10" spans="1:10" ht="13.5">
      <c r="A10" s="166" t="s">
        <v>299</v>
      </c>
      <c r="B10" s="47">
        <f aca="true" t="shared" si="6" ref="B10:B73">B9+10</f>
        <v>525</v>
      </c>
      <c r="C10" s="17">
        <f t="shared" si="3"/>
        <v>975</v>
      </c>
      <c r="D10" s="47">
        <v>99</v>
      </c>
      <c r="E10" s="47">
        <f t="shared" si="0"/>
        <v>96525</v>
      </c>
      <c r="F10" s="51">
        <f t="shared" si="4"/>
        <v>163204470</v>
      </c>
      <c r="G10" s="57"/>
      <c r="H10" s="50">
        <f t="shared" si="1"/>
        <v>141.669</v>
      </c>
      <c r="I10" s="46">
        <f t="shared" si="2"/>
        <v>138127.27500000002</v>
      </c>
      <c r="J10" s="51">
        <f t="shared" si="5"/>
        <v>233545596.57000002</v>
      </c>
    </row>
    <row r="11" spans="1:10" ht="13.5">
      <c r="A11" s="166" t="s">
        <v>297</v>
      </c>
      <c r="B11" s="47">
        <f t="shared" si="6"/>
        <v>535</v>
      </c>
      <c r="C11" s="17">
        <f t="shared" si="3"/>
        <v>965</v>
      </c>
      <c r="D11" s="47">
        <v>17</v>
      </c>
      <c r="E11" s="47">
        <f t="shared" si="0"/>
        <v>16405</v>
      </c>
      <c r="F11" s="51">
        <f t="shared" si="4"/>
        <v>27737574</v>
      </c>
      <c r="G11" s="57"/>
      <c r="H11" s="50">
        <f t="shared" si="1"/>
        <v>24.327</v>
      </c>
      <c r="I11" s="46">
        <f t="shared" si="2"/>
        <v>23475.555</v>
      </c>
      <c r="J11" s="51">
        <f t="shared" si="5"/>
        <v>39692468.394</v>
      </c>
    </row>
    <row r="12" spans="1:10" ht="13.5">
      <c r="A12" s="166" t="s">
        <v>300</v>
      </c>
      <c r="B12" s="47">
        <f t="shared" si="6"/>
        <v>545</v>
      </c>
      <c r="C12" s="17">
        <f t="shared" si="3"/>
        <v>955</v>
      </c>
      <c r="D12" s="47">
        <v>0</v>
      </c>
      <c r="E12" s="47">
        <f t="shared" si="0"/>
        <v>0</v>
      </c>
      <c r="F12" s="51">
        <f t="shared" si="4"/>
        <v>0</v>
      </c>
      <c r="G12" s="57"/>
      <c r="H12" s="50">
        <f t="shared" si="1"/>
        <v>0</v>
      </c>
      <c r="I12" s="46">
        <f t="shared" si="2"/>
        <v>0</v>
      </c>
      <c r="J12" s="51">
        <f t="shared" si="5"/>
        <v>0</v>
      </c>
    </row>
    <row r="13" spans="1:10" ht="13.5">
      <c r="A13" s="166" t="s">
        <v>301</v>
      </c>
      <c r="B13" s="47">
        <f t="shared" si="6"/>
        <v>555</v>
      </c>
      <c r="C13" s="17">
        <f t="shared" si="3"/>
        <v>945</v>
      </c>
      <c r="D13" s="47">
        <v>22</v>
      </c>
      <c r="E13" s="47">
        <f t="shared" si="0"/>
        <v>20790</v>
      </c>
      <c r="F13" s="51">
        <f t="shared" si="4"/>
        <v>35151732</v>
      </c>
      <c r="G13" s="57"/>
      <c r="H13" s="50">
        <f t="shared" si="1"/>
        <v>31.482</v>
      </c>
      <c r="I13" s="46">
        <f t="shared" si="2"/>
        <v>29750.489999999998</v>
      </c>
      <c r="J13" s="51">
        <f t="shared" si="5"/>
        <v>50302128.492</v>
      </c>
    </row>
    <row r="14" spans="1:10" ht="13.5">
      <c r="A14" s="166" t="s">
        <v>302</v>
      </c>
      <c r="B14" s="47">
        <f t="shared" si="6"/>
        <v>565</v>
      </c>
      <c r="C14" s="17">
        <f t="shared" si="3"/>
        <v>935</v>
      </c>
      <c r="D14" s="47">
        <v>46</v>
      </c>
      <c r="E14" s="47">
        <f t="shared" si="0"/>
        <v>43010</v>
      </c>
      <c r="F14" s="51">
        <f t="shared" si="4"/>
        <v>72721308</v>
      </c>
      <c r="G14" s="57"/>
      <c r="H14" s="50">
        <f t="shared" si="1"/>
        <v>65.82600000000001</v>
      </c>
      <c r="I14" s="46">
        <f t="shared" si="2"/>
        <v>61547.310000000005</v>
      </c>
      <c r="J14" s="51">
        <f t="shared" si="5"/>
        <v>104064191.74800001</v>
      </c>
    </row>
    <row r="15" spans="1:10" ht="13.5">
      <c r="A15" s="166" t="s">
        <v>303</v>
      </c>
      <c r="B15" s="47">
        <f t="shared" si="6"/>
        <v>575</v>
      </c>
      <c r="C15" s="17">
        <f t="shared" si="3"/>
        <v>925</v>
      </c>
      <c r="D15" s="47">
        <v>220</v>
      </c>
      <c r="E15" s="47">
        <f t="shared" si="0"/>
        <v>203500</v>
      </c>
      <c r="F15" s="51">
        <f t="shared" si="4"/>
        <v>344077800</v>
      </c>
      <c r="G15" s="57"/>
      <c r="H15" s="50">
        <f t="shared" si="1"/>
        <v>314.82</v>
      </c>
      <c r="I15" s="46">
        <f t="shared" si="2"/>
        <v>291208.5</v>
      </c>
      <c r="J15" s="51">
        <f t="shared" si="5"/>
        <v>492375331.8</v>
      </c>
    </row>
    <row r="16" spans="1:10" ht="13.5">
      <c r="A16" s="166" t="s">
        <v>304</v>
      </c>
      <c r="B16" s="47">
        <f t="shared" si="6"/>
        <v>585</v>
      </c>
      <c r="C16" s="17">
        <f t="shared" si="3"/>
        <v>915</v>
      </c>
      <c r="D16" s="47">
        <v>0</v>
      </c>
      <c r="E16" s="47">
        <f t="shared" si="0"/>
        <v>0</v>
      </c>
      <c r="F16" s="51">
        <f t="shared" si="4"/>
        <v>0</v>
      </c>
      <c r="G16" s="57"/>
      <c r="H16" s="50">
        <f t="shared" si="1"/>
        <v>0</v>
      </c>
      <c r="I16" s="46">
        <f t="shared" si="2"/>
        <v>0</v>
      </c>
      <c r="J16" s="51">
        <f t="shared" si="5"/>
        <v>0</v>
      </c>
    </row>
    <row r="17" spans="1:10" ht="13.5">
      <c r="A17" s="166" t="s">
        <v>305</v>
      </c>
      <c r="B17" s="47">
        <f t="shared" si="6"/>
        <v>595</v>
      </c>
      <c r="C17" s="17">
        <f t="shared" si="3"/>
        <v>905</v>
      </c>
      <c r="D17" s="47">
        <v>0</v>
      </c>
      <c r="E17" s="47">
        <f t="shared" si="0"/>
        <v>0</v>
      </c>
      <c r="F17" s="51">
        <f t="shared" si="4"/>
        <v>0</v>
      </c>
      <c r="G17" s="57"/>
      <c r="H17" s="50">
        <f t="shared" si="1"/>
        <v>0</v>
      </c>
      <c r="I17" s="46">
        <f t="shared" si="2"/>
        <v>0</v>
      </c>
      <c r="J17" s="51">
        <f t="shared" si="5"/>
        <v>0</v>
      </c>
    </row>
    <row r="18" spans="1:10" ht="13.5">
      <c r="A18" s="166" t="s">
        <v>306</v>
      </c>
      <c r="B18" s="47">
        <f t="shared" si="6"/>
        <v>605</v>
      </c>
      <c r="C18" s="17">
        <f t="shared" si="3"/>
        <v>895</v>
      </c>
      <c r="D18" s="47">
        <v>93</v>
      </c>
      <c r="E18" s="47">
        <f t="shared" si="0"/>
        <v>83235</v>
      </c>
      <c r="F18" s="51">
        <f t="shared" si="4"/>
        <v>140733738</v>
      </c>
      <c r="G18" s="57"/>
      <c r="H18" s="50">
        <f t="shared" si="1"/>
        <v>133.083</v>
      </c>
      <c r="I18" s="46">
        <f t="shared" si="2"/>
        <v>119109.285</v>
      </c>
      <c r="J18" s="51">
        <f t="shared" si="5"/>
        <v>201389979.078</v>
      </c>
    </row>
    <row r="19" spans="1:10" ht="13.5">
      <c r="A19" s="166" t="s">
        <v>307</v>
      </c>
      <c r="B19" s="47">
        <f t="shared" si="6"/>
        <v>615</v>
      </c>
      <c r="C19" s="17">
        <f t="shared" si="3"/>
        <v>885</v>
      </c>
      <c r="D19" s="47">
        <v>322</v>
      </c>
      <c r="E19" s="47">
        <f t="shared" si="0"/>
        <v>284970</v>
      </c>
      <c r="F19" s="51">
        <f t="shared" si="4"/>
        <v>481827276</v>
      </c>
      <c r="G19" s="57"/>
      <c r="H19" s="50">
        <f t="shared" si="1"/>
        <v>460.78200000000004</v>
      </c>
      <c r="I19" s="46">
        <f t="shared" si="2"/>
        <v>407792.07</v>
      </c>
      <c r="J19" s="51">
        <f t="shared" si="5"/>
        <v>689494831.956</v>
      </c>
    </row>
    <row r="20" spans="1:10" ht="13.5">
      <c r="A20" s="166" t="s">
        <v>308</v>
      </c>
      <c r="B20" s="47">
        <f t="shared" si="6"/>
        <v>625</v>
      </c>
      <c r="C20" s="17">
        <f t="shared" si="3"/>
        <v>875</v>
      </c>
      <c r="D20" s="47">
        <v>71</v>
      </c>
      <c r="E20" s="47">
        <f t="shared" si="0"/>
        <v>62125</v>
      </c>
      <c r="F20" s="51">
        <f t="shared" si="4"/>
        <v>105040950</v>
      </c>
      <c r="G20" s="57"/>
      <c r="H20" s="50">
        <f t="shared" si="1"/>
        <v>101.601</v>
      </c>
      <c r="I20" s="46">
        <f t="shared" si="2"/>
        <v>88900.875</v>
      </c>
      <c r="J20" s="51">
        <f t="shared" si="5"/>
        <v>150313599.45</v>
      </c>
    </row>
    <row r="21" spans="1:10" ht="13.5">
      <c r="A21" s="166" t="s">
        <v>309</v>
      </c>
      <c r="B21" s="47">
        <f t="shared" si="6"/>
        <v>635</v>
      </c>
      <c r="C21" s="17">
        <f t="shared" si="3"/>
        <v>865</v>
      </c>
      <c r="D21" s="47">
        <v>116</v>
      </c>
      <c r="E21" s="47">
        <f t="shared" si="0"/>
        <v>100340</v>
      </c>
      <c r="F21" s="51">
        <f t="shared" si="4"/>
        <v>169654872</v>
      </c>
      <c r="G21" s="57"/>
      <c r="H21" s="50">
        <f t="shared" si="1"/>
        <v>165.996</v>
      </c>
      <c r="I21" s="46">
        <f t="shared" si="2"/>
        <v>143586.54</v>
      </c>
      <c r="J21" s="51">
        <f t="shared" si="5"/>
        <v>242776121.83200002</v>
      </c>
    </row>
    <row r="22" spans="1:10" ht="13.5">
      <c r="A22" s="166" t="s">
        <v>310</v>
      </c>
      <c r="B22" s="47">
        <f t="shared" si="6"/>
        <v>645</v>
      </c>
      <c r="C22" s="17">
        <f t="shared" si="3"/>
        <v>855</v>
      </c>
      <c r="D22" s="47">
        <v>99</v>
      </c>
      <c r="E22" s="47">
        <f t="shared" si="0"/>
        <v>84645</v>
      </c>
      <c r="F22" s="51">
        <f t="shared" si="4"/>
        <v>143117766</v>
      </c>
      <c r="G22" s="57"/>
      <c r="H22" s="50">
        <f t="shared" si="1"/>
        <v>141.669</v>
      </c>
      <c r="I22" s="46">
        <f t="shared" si="2"/>
        <v>121126.99500000001</v>
      </c>
      <c r="J22" s="51">
        <f t="shared" si="5"/>
        <v>204801523.146</v>
      </c>
    </row>
    <row r="23" spans="1:10" ht="13.5">
      <c r="A23" s="166" t="s">
        <v>311</v>
      </c>
      <c r="B23" s="47">
        <f t="shared" si="6"/>
        <v>655</v>
      </c>
      <c r="C23" s="17">
        <f t="shared" si="3"/>
        <v>845</v>
      </c>
      <c r="D23" s="47">
        <v>130</v>
      </c>
      <c r="E23" s="47">
        <f t="shared" si="0"/>
        <v>109850</v>
      </c>
      <c r="F23" s="51">
        <f t="shared" si="4"/>
        <v>185734380</v>
      </c>
      <c r="G23" s="57"/>
      <c r="H23" s="50">
        <f t="shared" si="1"/>
        <v>186.03</v>
      </c>
      <c r="I23" s="46">
        <f t="shared" si="2"/>
        <v>157195.35</v>
      </c>
      <c r="J23" s="51">
        <f t="shared" si="5"/>
        <v>265785897.78</v>
      </c>
    </row>
    <row r="24" spans="1:10" ht="13.5">
      <c r="A24" s="166" t="s">
        <v>312</v>
      </c>
      <c r="B24" s="47">
        <f t="shared" si="6"/>
        <v>665</v>
      </c>
      <c r="C24" s="17">
        <f t="shared" si="3"/>
        <v>835</v>
      </c>
      <c r="D24" s="47">
        <v>0</v>
      </c>
      <c r="E24" s="47">
        <f t="shared" si="0"/>
        <v>0</v>
      </c>
      <c r="F24" s="51">
        <f t="shared" si="4"/>
        <v>0</v>
      </c>
      <c r="G24" s="57"/>
      <c r="H24" s="50">
        <f t="shared" si="1"/>
        <v>0</v>
      </c>
      <c r="I24" s="46">
        <f t="shared" si="2"/>
        <v>0</v>
      </c>
      <c r="J24" s="51">
        <f t="shared" si="5"/>
        <v>0</v>
      </c>
    </row>
    <row r="25" spans="1:10" ht="13.5">
      <c r="A25" s="166" t="s">
        <v>313</v>
      </c>
      <c r="B25" s="47">
        <f t="shared" si="6"/>
        <v>675</v>
      </c>
      <c r="C25" s="17">
        <f t="shared" si="3"/>
        <v>825</v>
      </c>
      <c r="D25" s="47">
        <v>17</v>
      </c>
      <c r="E25" s="47">
        <f t="shared" si="0"/>
        <v>14025</v>
      </c>
      <c r="F25" s="51">
        <f t="shared" si="4"/>
        <v>23713470</v>
      </c>
      <c r="G25" s="57"/>
      <c r="H25" s="50">
        <f t="shared" si="1"/>
        <v>24.327</v>
      </c>
      <c r="I25" s="46">
        <f t="shared" si="2"/>
        <v>20069.775</v>
      </c>
      <c r="J25" s="51">
        <f t="shared" si="5"/>
        <v>33933975.57</v>
      </c>
    </row>
    <row r="26" spans="1:10" ht="13.5">
      <c r="A26" s="166" t="s">
        <v>314</v>
      </c>
      <c r="B26" s="47">
        <f t="shared" si="6"/>
        <v>685</v>
      </c>
      <c r="C26" s="17">
        <f t="shared" si="3"/>
        <v>815</v>
      </c>
      <c r="D26" s="47">
        <v>10</v>
      </c>
      <c r="E26" s="47">
        <f t="shared" si="0"/>
        <v>8150</v>
      </c>
      <c r="F26" s="51">
        <f t="shared" si="4"/>
        <v>13780020</v>
      </c>
      <c r="G26" s="57"/>
      <c r="H26" s="50">
        <f t="shared" si="1"/>
        <v>14.31</v>
      </c>
      <c r="I26" s="46">
        <f t="shared" si="2"/>
        <v>11662.65</v>
      </c>
      <c r="J26" s="51">
        <f t="shared" si="5"/>
        <v>19719208.619999997</v>
      </c>
    </row>
    <row r="27" spans="1:10" ht="13.5">
      <c r="A27" s="166" t="s">
        <v>315</v>
      </c>
      <c r="B27" s="47">
        <f t="shared" si="6"/>
        <v>695</v>
      </c>
      <c r="C27" s="17">
        <f t="shared" si="3"/>
        <v>805</v>
      </c>
      <c r="D27" s="47">
        <v>46</v>
      </c>
      <c r="E27" s="47">
        <f t="shared" si="0"/>
        <v>37030</v>
      </c>
      <c r="F27" s="51">
        <f t="shared" si="4"/>
        <v>62610324</v>
      </c>
      <c r="G27" s="57"/>
      <c r="H27" s="50">
        <f t="shared" si="1"/>
        <v>65.82600000000001</v>
      </c>
      <c r="I27" s="46">
        <f t="shared" si="2"/>
        <v>52989.93000000001</v>
      </c>
      <c r="J27" s="51">
        <f t="shared" si="5"/>
        <v>89595373.64400001</v>
      </c>
    </row>
    <row r="28" spans="1:10" ht="13.5">
      <c r="A28" s="166" t="s">
        <v>316</v>
      </c>
      <c r="B28" s="47">
        <f t="shared" si="6"/>
        <v>705</v>
      </c>
      <c r="C28" s="17">
        <f t="shared" si="3"/>
        <v>795</v>
      </c>
      <c r="D28" s="47">
        <v>436</v>
      </c>
      <c r="E28" s="47">
        <f t="shared" si="0"/>
        <v>346620</v>
      </c>
      <c r="F28" s="51">
        <f t="shared" si="4"/>
        <v>586065096</v>
      </c>
      <c r="G28" s="57"/>
      <c r="H28" s="50">
        <f t="shared" si="1"/>
        <v>623.916</v>
      </c>
      <c r="I28" s="46">
        <f t="shared" si="2"/>
        <v>496013.22000000003</v>
      </c>
      <c r="J28" s="51">
        <f t="shared" si="5"/>
        <v>838659152.376</v>
      </c>
    </row>
    <row r="29" spans="1:10" ht="13.5">
      <c r="A29" s="166" t="s">
        <v>317</v>
      </c>
      <c r="B29" s="47">
        <f t="shared" si="6"/>
        <v>715</v>
      </c>
      <c r="C29" s="17">
        <f t="shared" si="3"/>
        <v>785</v>
      </c>
      <c r="D29" s="47">
        <v>64</v>
      </c>
      <c r="E29" s="47">
        <f t="shared" si="0"/>
        <v>50240</v>
      </c>
      <c r="F29" s="51">
        <f t="shared" si="4"/>
        <v>84945792</v>
      </c>
      <c r="G29" s="57"/>
      <c r="H29" s="50">
        <f t="shared" si="1"/>
        <v>91.584</v>
      </c>
      <c r="I29" s="46">
        <f t="shared" si="2"/>
        <v>71893.44</v>
      </c>
      <c r="J29" s="51">
        <f t="shared" si="5"/>
        <v>121557428.352</v>
      </c>
    </row>
    <row r="30" spans="1:10" ht="13.5">
      <c r="A30" s="166" t="s">
        <v>318</v>
      </c>
      <c r="B30" s="47">
        <f t="shared" si="6"/>
        <v>725</v>
      </c>
      <c r="C30" s="17">
        <f t="shared" si="3"/>
        <v>775</v>
      </c>
      <c r="D30" s="47">
        <v>240</v>
      </c>
      <c r="E30" s="47">
        <f t="shared" si="0"/>
        <v>186000</v>
      </c>
      <c r="F30" s="51">
        <f t="shared" si="4"/>
        <v>314488800</v>
      </c>
      <c r="G30" s="57"/>
      <c r="H30" s="50">
        <f t="shared" si="1"/>
        <v>343.44</v>
      </c>
      <c r="I30" s="46">
        <f t="shared" si="2"/>
        <v>266166</v>
      </c>
      <c r="J30" s="51">
        <f t="shared" si="5"/>
        <v>450033472.8</v>
      </c>
    </row>
    <row r="31" spans="1:10" ht="13.5">
      <c r="A31" s="166" t="s">
        <v>319</v>
      </c>
      <c r="B31" s="47">
        <f t="shared" si="6"/>
        <v>735</v>
      </c>
      <c r="C31" s="17">
        <f t="shared" si="3"/>
        <v>765</v>
      </c>
      <c r="D31" s="47">
        <v>151</v>
      </c>
      <c r="E31" s="47">
        <f t="shared" si="0"/>
        <v>115515</v>
      </c>
      <c r="F31" s="51">
        <f t="shared" si="4"/>
        <v>195312762</v>
      </c>
      <c r="G31" s="57"/>
      <c r="H31" s="50">
        <f t="shared" si="1"/>
        <v>216.08100000000002</v>
      </c>
      <c r="I31" s="46">
        <f t="shared" si="2"/>
        <v>165301.96500000003</v>
      </c>
      <c r="J31" s="51">
        <f t="shared" si="5"/>
        <v>279492562.42200005</v>
      </c>
    </row>
    <row r="32" spans="1:10" ht="13.5">
      <c r="A32" s="166" t="s">
        <v>320</v>
      </c>
      <c r="B32" s="47">
        <f t="shared" si="6"/>
        <v>745</v>
      </c>
      <c r="C32" s="17">
        <f t="shared" si="3"/>
        <v>755</v>
      </c>
      <c r="D32" s="47">
        <v>316</v>
      </c>
      <c r="E32" s="47">
        <f t="shared" si="0"/>
        <v>238580</v>
      </c>
      <c r="F32" s="51">
        <f t="shared" si="4"/>
        <v>403391064</v>
      </c>
      <c r="G32" s="57"/>
      <c r="H32" s="50">
        <f t="shared" si="1"/>
        <v>452.196</v>
      </c>
      <c r="I32" s="46">
        <f t="shared" si="2"/>
        <v>341407.98000000004</v>
      </c>
      <c r="J32" s="51">
        <f t="shared" si="5"/>
        <v>577252612.5840001</v>
      </c>
    </row>
    <row r="33" spans="1:10" ht="13.5">
      <c r="A33" s="166" t="s">
        <v>321</v>
      </c>
      <c r="B33" s="47">
        <f t="shared" si="6"/>
        <v>755</v>
      </c>
      <c r="C33" s="17">
        <f t="shared" si="3"/>
        <v>745</v>
      </c>
      <c r="D33" s="47">
        <v>116</v>
      </c>
      <c r="E33" s="47">
        <f t="shared" si="0"/>
        <v>86420</v>
      </c>
      <c r="F33" s="51">
        <f t="shared" si="4"/>
        <v>146118936</v>
      </c>
      <c r="G33" s="57"/>
      <c r="H33" s="50">
        <f t="shared" si="1"/>
        <v>165.996</v>
      </c>
      <c r="I33" s="46">
        <f t="shared" si="2"/>
        <v>123667.02</v>
      </c>
      <c r="J33" s="51">
        <f t="shared" si="5"/>
        <v>209096197.416</v>
      </c>
    </row>
    <row r="34" spans="1:10" ht="13.5">
      <c r="A34" s="166" t="s">
        <v>322</v>
      </c>
      <c r="B34" s="47">
        <f t="shared" si="6"/>
        <v>765</v>
      </c>
      <c r="C34" s="17">
        <f t="shared" si="3"/>
        <v>735</v>
      </c>
      <c r="D34" s="47">
        <v>130</v>
      </c>
      <c r="E34" s="47">
        <f t="shared" si="0"/>
        <v>95550</v>
      </c>
      <c r="F34" s="51">
        <f t="shared" si="4"/>
        <v>161555940</v>
      </c>
      <c r="G34" s="57"/>
      <c r="H34" s="50">
        <f t="shared" si="1"/>
        <v>186.03</v>
      </c>
      <c r="I34" s="46">
        <f t="shared" si="2"/>
        <v>136732.05</v>
      </c>
      <c r="J34" s="51">
        <f t="shared" si="5"/>
        <v>231186550.14</v>
      </c>
    </row>
    <row r="35" spans="1:10" ht="13.5">
      <c r="A35" s="166" t="s">
        <v>323</v>
      </c>
      <c r="B35" s="47">
        <f t="shared" si="6"/>
        <v>775</v>
      </c>
      <c r="C35" s="17">
        <f t="shared" si="3"/>
        <v>725</v>
      </c>
      <c r="D35" s="47">
        <v>279</v>
      </c>
      <c r="E35" s="47">
        <f t="shared" si="0"/>
        <v>202275</v>
      </c>
      <c r="F35" s="51">
        <f t="shared" si="4"/>
        <v>342006570</v>
      </c>
      <c r="G35" s="57"/>
      <c r="H35" s="50">
        <f t="shared" si="1"/>
        <v>399.249</v>
      </c>
      <c r="I35" s="46">
        <f t="shared" si="2"/>
        <v>289455.525</v>
      </c>
      <c r="J35" s="51">
        <f t="shared" si="5"/>
        <v>489411401.67</v>
      </c>
    </row>
    <row r="36" spans="1:10" ht="13.5">
      <c r="A36" s="166" t="s">
        <v>324</v>
      </c>
      <c r="B36" s="47">
        <f t="shared" si="6"/>
        <v>785</v>
      </c>
      <c r="C36" s="17">
        <f t="shared" si="3"/>
        <v>715</v>
      </c>
      <c r="D36" s="47">
        <v>253</v>
      </c>
      <c r="E36" s="47">
        <f t="shared" si="0"/>
        <v>180895</v>
      </c>
      <c r="F36" s="51">
        <f t="shared" si="4"/>
        <v>305857266</v>
      </c>
      <c r="G36" s="57"/>
      <c r="H36" s="50">
        <f t="shared" si="1"/>
        <v>362.043</v>
      </c>
      <c r="I36" s="46">
        <f t="shared" si="2"/>
        <v>258860.745</v>
      </c>
      <c r="J36" s="51">
        <f t="shared" si="5"/>
        <v>437681747.64599997</v>
      </c>
    </row>
    <row r="37" spans="1:10" ht="13.5">
      <c r="A37" s="166" t="s">
        <v>325</v>
      </c>
      <c r="B37" s="47">
        <f t="shared" si="6"/>
        <v>795</v>
      </c>
      <c r="C37" s="17">
        <f t="shared" si="3"/>
        <v>705</v>
      </c>
      <c r="D37" s="47">
        <v>146</v>
      </c>
      <c r="E37" s="47">
        <f t="shared" si="0"/>
        <v>102930</v>
      </c>
      <c r="F37" s="51">
        <f t="shared" si="4"/>
        <v>174034044</v>
      </c>
      <c r="G37" s="57"/>
      <c r="H37" s="50">
        <f t="shared" si="1"/>
        <v>208.92600000000002</v>
      </c>
      <c r="I37" s="46">
        <f t="shared" si="2"/>
        <v>147292.83000000002</v>
      </c>
      <c r="J37" s="51">
        <f t="shared" si="5"/>
        <v>249042716.96400002</v>
      </c>
    </row>
    <row r="38" spans="1:10" ht="13.5">
      <c r="A38" s="166" t="s">
        <v>326</v>
      </c>
      <c r="B38" s="47">
        <f t="shared" si="6"/>
        <v>805</v>
      </c>
      <c r="C38" s="17">
        <f t="shared" si="3"/>
        <v>695</v>
      </c>
      <c r="D38" s="47">
        <v>803</v>
      </c>
      <c r="E38" s="47">
        <f t="shared" si="0"/>
        <v>558085</v>
      </c>
      <c r="F38" s="51">
        <f t="shared" si="4"/>
        <v>943610118</v>
      </c>
      <c r="G38" s="57"/>
      <c r="H38" s="50">
        <f t="shared" si="1"/>
        <v>1149.093</v>
      </c>
      <c r="I38" s="46">
        <f t="shared" si="2"/>
        <v>798619.635</v>
      </c>
      <c r="J38" s="51">
        <f t="shared" si="5"/>
        <v>1350306078.858</v>
      </c>
    </row>
    <row r="39" spans="1:10" ht="13.5">
      <c r="A39" s="166" t="s">
        <v>327</v>
      </c>
      <c r="B39" s="47">
        <f t="shared" si="6"/>
        <v>815</v>
      </c>
      <c r="C39" s="17">
        <f t="shared" si="3"/>
        <v>685</v>
      </c>
      <c r="D39" s="47">
        <v>385</v>
      </c>
      <c r="E39" s="47">
        <f t="shared" si="0"/>
        <v>263725</v>
      </c>
      <c r="F39" s="51">
        <f t="shared" si="4"/>
        <v>445906230</v>
      </c>
      <c r="G39" s="57"/>
      <c r="H39" s="50">
        <f t="shared" si="1"/>
        <v>550.9350000000001</v>
      </c>
      <c r="I39" s="46">
        <f t="shared" si="2"/>
        <v>377390.47500000003</v>
      </c>
      <c r="J39" s="51">
        <f t="shared" si="5"/>
        <v>638091815.13</v>
      </c>
    </row>
    <row r="40" spans="1:10" ht="13.5">
      <c r="A40" s="166" t="s">
        <v>328</v>
      </c>
      <c r="B40" s="47">
        <f t="shared" si="6"/>
        <v>825</v>
      </c>
      <c r="C40" s="17">
        <f t="shared" si="3"/>
        <v>675</v>
      </c>
      <c r="D40" s="47">
        <v>1392</v>
      </c>
      <c r="E40" s="47">
        <f aca="true" t="shared" si="7" ref="E40:E71">C40*D40</f>
        <v>939600</v>
      </c>
      <c r="F40" s="51">
        <f t="shared" si="4"/>
        <v>1588675680</v>
      </c>
      <c r="G40" s="57"/>
      <c r="H40" s="50">
        <f aca="true" t="shared" si="8" ref="H40:H73">D40*1.431</f>
        <v>1991.952</v>
      </c>
      <c r="I40" s="46">
        <f aca="true" t="shared" si="9" ref="I40:I71">C40*H40</f>
        <v>1344567.6</v>
      </c>
      <c r="J40" s="51">
        <f t="shared" si="5"/>
        <v>2273394898.08</v>
      </c>
    </row>
    <row r="41" spans="1:10" ht="13.5">
      <c r="A41" s="166" t="s">
        <v>329</v>
      </c>
      <c r="B41" s="47">
        <f t="shared" si="6"/>
        <v>835</v>
      </c>
      <c r="C41" s="17">
        <f t="shared" si="3"/>
        <v>665</v>
      </c>
      <c r="D41" s="47">
        <v>1905</v>
      </c>
      <c r="E41" s="47">
        <f t="shared" si="7"/>
        <v>1266825</v>
      </c>
      <c r="F41" s="51">
        <f t="shared" si="4"/>
        <v>2141947710</v>
      </c>
      <c r="G41" s="57"/>
      <c r="H41" s="50">
        <f t="shared" si="8"/>
        <v>2726.0550000000003</v>
      </c>
      <c r="I41" s="46">
        <f t="shared" si="9"/>
        <v>1812826.5750000002</v>
      </c>
      <c r="J41" s="51">
        <f t="shared" si="5"/>
        <v>3065127173.01</v>
      </c>
    </row>
    <row r="42" spans="1:10" ht="13.5">
      <c r="A42" s="166" t="s">
        <v>330</v>
      </c>
      <c r="B42" s="47">
        <f t="shared" si="6"/>
        <v>845</v>
      </c>
      <c r="C42" s="17">
        <f t="shared" si="3"/>
        <v>655</v>
      </c>
      <c r="D42" s="47">
        <v>982</v>
      </c>
      <c r="E42" s="47">
        <f t="shared" si="7"/>
        <v>643210</v>
      </c>
      <c r="F42" s="51">
        <f t="shared" si="4"/>
        <v>1087539468</v>
      </c>
      <c r="G42" s="57"/>
      <c r="H42" s="50">
        <f t="shared" si="8"/>
        <v>1405.242</v>
      </c>
      <c r="I42" s="46">
        <f t="shared" si="9"/>
        <v>920433.51</v>
      </c>
      <c r="J42" s="51">
        <f t="shared" si="5"/>
        <v>1556268978.708</v>
      </c>
    </row>
    <row r="43" spans="1:10" ht="13.5">
      <c r="A43" s="166" t="s">
        <v>331</v>
      </c>
      <c r="B43" s="47">
        <f t="shared" si="6"/>
        <v>855</v>
      </c>
      <c r="C43" s="17">
        <f t="shared" si="3"/>
        <v>645</v>
      </c>
      <c r="D43" s="47">
        <v>1970</v>
      </c>
      <c r="E43" s="47">
        <f t="shared" si="7"/>
        <v>1270650</v>
      </c>
      <c r="F43" s="51">
        <f t="shared" si="4"/>
        <v>2148415020</v>
      </c>
      <c r="G43" s="57"/>
      <c r="H43" s="50">
        <f t="shared" si="8"/>
        <v>2819.07</v>
      </c>
      <c r="I43" s="46">
        <f t="shared" si="9"/>
        <v>1818300.1500000001</v>
      </c>
      <c r="J43" s="51">
        <f t="shared" si="5"/>
        <v>3074381893.6200004</v>
      </c>
    </row>
    <row r="44" spans="1:10" ht="13.5">
      <c r="A44" s="166" t="s">
        <v>332</v>
      </c>
      <c r="B44" s="47">
        <f t="shared" si="6"/>
        <v>865</v>
      </c>
      <c r="C44" s="17">
        <f t="shared" si="3"/>
        <v>635</v>
      </c>
      <c r="D44" s="47">
        <v>2211</v>
      </c>
      <c r="E44" s="47">
        <f t="shared" si="7"/>
        <v>1403985</v>
      </c>
      <c r="F44" s="51">
        <f t="shared" si="4"/>
        <v>2373857838</v>
      </c>
      <c r="G44" s="57"/>
      <c r="H44" s="50">
        <f t="shared" si="8"/>
        <v>3163.9410000000003</v>
      </c>
      <c r="I44" s="46">
        <f t="shared" si="9"/>
        <v>2009102.5350000001</v>
      </c>
      <c r="J44" s="51">
        <f t="shared" si="5"/>
        <v>3396990566.178</v>
      </c>
    </row>
    <row r="45" spans="1:10" ht="13.5">
      <c r="A45" s="166" t="s">
        <v>333</v>
      </c>
      <c r="B45" s="47">
        <f t="shared" si="6"/>
        <v>875</v>
      </c>
      <c r="C45" s="17">
        <f t="shared" si="3"/>
        <v>625</v>
      </c>
      <c r="D45" s="47">
        <v>3749</v>
      </c>
      <c r="E45" s="47">
        <f t="shared" si="7"/>
        <v>2343125</v>
      </c>
      <c r="F45" s="51">
        <f t="shared" si="4"/>
        <v>3961755750</v>
      </c>
      <c r="G45" s="57"/>
      <c r="H45" s="50">
        <f t="shared" si="8"/>
        <v>5364.819</v>
      </c>
      <c r="I45" s="46">
        <f t="shared" si="9"/>
        <v>3353011.8750000005</v>
      </c>
      <c r="J45" s="51">
        <f t="shared" si="5"/>
        <v>5669272478.250001</v>
      </c>
    </row>
    <row r="46" spans="1:10" ht="14.25" thickBot="1">
      <c r="A46" s="242" t="s">
        <v>334</v>
      </c>
      <c r="B46" s="243">
        <f t="shared" si="6"/>
        <v>885</v>
      </c>
      <c r="C46" s="244">
        <f t="shared" si="3"/>
        <v>615</v>
      </c>
      <c r="D46" s="243">
        <v>6129</v>
      </c>
      <c r="E46" s="243">
        <f t="shared" si="7"/>
        <v>3769335</v>
      </c>
      <c r="F46" s="245">
        <f t="shared" si="4"/>
        <v>6373191618</v>
      </c>
      <c r="G46" s="57"/>
      <c r="H46" s="246">
        <f t="shared" si="8"/>
        <v>8770.599</v>
      </c>
      <c r="I46" s="243">
        <f t="shared" si="9"/>
        <v>5393918.385</v>
      </c>
      <c r="J46" s="245">
        <f t="shared" si="5"/>
        <v>9120037205.358</v>
      </c>
    </row>
    <row r="47" spans="1:10" ht="13.5">
      <c r="A47" s="165" t="s">
        <v>335</v>
      </c>
      <c r="B47" s="46">
        <f t="shared" si="6"/>
        <v>895</v>
      </c>
      <c r="C47" s="25">
        <f t="shared" si="3"/>
        <v>605</v>
      </c>
      <c r="D47" s="46">
        <v>31739</v>
      </c>
      <c r="E47" s="46">
        <f t="shared" si="7"/>
        <v>19202095</v>
      </c>
      <c r="F47" s="51">
        <f t="shared" si="4"/>
        <v>32466902226</v>
      </c>
      <c r="G47" s="57"/>
      <c r="H47" s="50">
        <f t="shared" si="8"/>
        <v>45418.509</v>
      </c>
      <c r="I47" s="46">
        <f t="shared" si="9"/>
        <v>27478197.945</v>
      </c>
      <c r="J47" s="51">
        <f t="shared" si="5"/>
        <v>46460137085.406</v>
      </c>
    </row>
    <row r="48" spans="1:10" ht="13.5">
      <c r="A48" s="166" t="s">
        <v>336</v>
      </c>
      <c r="B48" s="47">
        <f t="shared" si="6"/>
        <v>905</v>
      </c>
      <c r="C48" s="17">
        <f t="shared" si="3"/>
        <v>595</v>
      </c>
      <c r="D48" s="47">
        <v>67075</v>
      </c>
      <c r="E48" s="47">
        <f t="shared" si="7"/>
        <v>39909625</v>
      </c>
      <c r="F48" s="51">
        <f t="shared" si="4"/>
        <v>67479193950</v>
      </c>
      <c r="G48" s="57"/>
      <c r="H48" s="50">
        <f t="shared" si="8"/>
        <v>95984.325</v>
      </c>
      <c r="I48" s="46">
        <f t="shared" si="9"/>
        <v>57110673.375</v>
      </c>
      <c r="J48" s="51">
        <f t="shared" si="5"/>
        <v>96562726542.45</v>
      </c>
    </row>
    <row r="49" spans="1:10" ht="13.5">
      <c r="A49" s="166" t="s">
        <v>337</v>
      </c>
      <c r="B49" s="47">
        <f t="shared" si="6"/>
        <v>915</v>
      </c>
      <c r="C49" s="17">
        <f t="shared" si="3"/>
        <v>585</v>
      </c>
      <c r="D49" s="47">
        <v>28114</v>
      </c>
      <c r="E49" s="47">
        <f t="shared" si="7"/>
        <v>16446690</v>
      </c>
      <c r="F49" s="51">
        <f t="shared" si="4"/>
        <v>27808063452</v>
      </c>
      <c r="G49" s="57"/>
      <c r="H49" s="50">
        <f t="shared" si="8"/>
        <v>40231.134</v>
      </c>
      <c r="I49" s="46">
        <f t="shared" si="9"/>
        <v>23535213.39</v>
      </c>
      <c r="J49" s="51">
        <f t="shared" si="5"/>
        <v>39793338799.812</v>
      </c>
    </row>
    <row r="50" spans="1:10" ht="13.5">
      <c r="A50" s="166" t="s">
        <v>338</v>
      </c>
      <c r="B50" s="47">
        <f t="shared" si="6"/>
        <v>925</v>
      </c>
      <c r="C50" s="17">
        <f t="shared" si="3"/>
        <v>575</v>
      </c>
      <c r="D50" s="47">
        <v>29296</v>
      </c>
      <c r="E50" s="47">
        <f t="shared" si="7"/>
        <v>16845200</v>
      </c>
      <c r="F50" s="51">
        <f t="shared" si="4"/>
        <v>28481864160</v>
      </c>
      <c r="G50" s="57"/>
      <c r="H50" s="50">
        <f t="shared" si="8"/>
        <v>41922.576</v>
      </c>
      <c r="I50" s="46">
        <f t="shared" si="9"/>
        <v>24105481.2</v>
      </c>
      <c r="J50" s="51">
        <f t="shared" si="5"/>
        <v>40757547612.96</v>
      </c>
    </row>
    <row r="51" spans="1:10" ht="13.5">
      <c r="A51" s="166" t="s">
        <v>339</v>
      </c>
      <c r="B51" s="47">
        <f t="shared" si="6"/>
        <v>935</v>
      </c>
      <c r="C51" s="17">
        <f t="shared" si="3"/>
        <v>565</v>
      </c>
      <c r="D51" s="47">
        <v>25362</v>
      </c>
      <c r="E51" s="47">
        <f t="shared" si="7"/>
        <v>14329530</v>
      </c>
      <c r="F51" s="51">
        <f t="shared" si="4"/>
        <v>24228369324</v>
      </c>
      <c r="G51" s="57"/>
      <c r="H51" s="50">
        <f t="shared" si="8"/>
        <v>36293.022000000004</v>
      </c>
      <c r="I51" s="46">
        <f t="shared" si="9"/>
        <v>20505557.430000003</v>
      </c>
      <c r="J51" s="51">
        <f t="shared" si="5"/>
        <v>34670796502.644005</v>
      </c>
    </row>
    <row r="52" spans="1:10" ht="13.5">
      <c r="A52" s="166" t="s">
        <v>340</v>
      </c>
      <c r="B52" s="47">
        <f t="shared" si="6"/>
        <v>945</v>
      </c>
      <c r="C52" s="17">
        <f t="shared" si="3"/>
        <v>555</v>
      </c>
      <c r="D52" s="47">
        <v>29568</v>
      </c>
      <c r="E52" s="47">
        <f t="shared" si="7"/>
        <v>16410240</v>
      </c>
      <c r="F52" s="51">
        <f t="shared" si="4"/>
        <v>27746433792</v>
      </c>
      <c r="G52" s="57"/>
      <c r="H52" s="50">
        <f t="shared" si="8"/>
        <v>42311.808000000005</v>
      </c>
      <c r="I52" s="46">
        <f t="shared" si="9"/>
        <v>23483053.44</v>
      </c>
      <c r="J52" s="51">
        <f t="shared" si="5"/>
        <v>39705146756.352005</v>
      </c>
    </row>
    <row r="53" spans="1:10" ht="13.5">
      <c r="A53" s="166" t="s">
        <v>341</v>
      </c>
      <c r="B53" s="47">
        <f t="shared" si="6"/>
        <v>955</v>
      </c>
      <c r="C53" s="17">
        <f t="shared" si="3"/>
        <v>545</v>
      </c>
      <c r="D53" s="47">
        <v>45486</v>
      </c>
      <c r="E53" s="47">
        <f t="shared" si="7"/>
        <v>24789870</v>
      </c>
      <c r="F53" s="51">
        <f t="shared" si="4"/>
        <v>41914712196</v>
      </c>
      <c r="G53" s="57"/>
      <c r="H53" s="50">
        <f t="shared" si="8"/>
        <v>65090.466</v>
      </c>
      <c r="I53" s="46">
        <f t="shared" si="9"/>
        <v>35474303.97</v>
      </c>
      <c r="J53" s="51">
        <f t="shared" si="5"/>
        <v>59979953152.476</v>
      </c>
    </row>
    <row r="54" spans="1:10" ht="13.5">
      <c r="A54" s="166" t="s">
        <v>342</v>
      </c>
      <c r="B54" s="47">
        <f t="shared" si="6"/>
        <v>965</v>
      </c>
      <c r="C54" s="17">
        <f t="shared" si="3"/>
        <v>535</v>
      </c>
      <c r="D54" s="47">
        <v>26746</v>
      </c>
      <c r="E54" s="47">
        <f t="shared" si="7"/>
        <v>14309110</v>
      </c>
      <c r="F54" s="51">
        <f t="shared" si="4"/>
        <v>24193843188</v>
      </c>
      <c r="G54" s="57"/>
      <c r="H54" s="50">
        <f t="shared" si="8"/>
        <v>38273.526</v>
      </c>
      <c r="I54" s="46">
        <f t="shared" si="9"/>
        <v>20476336.41</v>
      </c>
      <c r="J54" s="51">
        <f t="shared" si="5"/>
        <v>34621389602.028</v>
      </c>
    </row>
    <row r="55" spans="1:10" ht="13.5">
      <c r="A55" s="166" t="s">
        <v>343</v>
      </c>
      <c r="B55" s="47">
        <f t="shared" si="6"/>
        <v>975</v>
      </c>
      <c r="C55" s="17">
        <f t="shared" si="3"/>
        <v>525</v>
      </c>
      <c r="D55" s="47">
        <v>24870</v>
      </c>
      <c r="E55" s="47">
        <f t="shared" si="7"/>
        <v>13056750</v>
      </c>
      <c r="F55" s="51">
        <f t="shared" si="4"/>
        <v>22076352900</v>
      </c>
      <c r="G55" s="57"/>
      <c r="H55" s="50">
        <f t="shared" si="8"/>
        <v>35588.97</v>
      </c>
      <c r="I55" s="46">
        <f t="shared" si="9"/>
        <v>18684209.25</v>
      </c>
      <c r="J55" s="51">
        <f t="shared" si="5"/>
        <v>31591260999.899998</v>
      </c>
    </row>
    <row r="56" spans="1:10" ht="13.5">
      <c r="A56" s="166" t="s">
        <v>344</v>
      </c>
      <c r="B56" s="47">
        <f t="shared" si="6"/>
        <v>985</v>
      </c>
      <c r="C56" s="17">
        <f t="shared" si="3"/>
        <v>515</v>
      </c>
      <c r="D56" s="47">
        <v>25909</v>
      </c>
      <c r="E56" s="47">
        <f t="shared" si="7"/>
        <v>13343135</v>
      </c>
      <c r="F56" s="51">
        <f t="shared" si="4"/>
        <v>22560572658</v>
      </c>
      <c r="G56" s="57"/>
      <c r="H56" s="50">
        <f t="shared" si="8"/>
        <v>37075.779</v>
      </c>
      <c r="I56" s="46">
        <f t="shared" si="9"/>
        <v>19094026.185000002</v>
      </c>
      <c r="J56" s="51">
        <f t="shared" si="5"/>
        <v>32284179473.598003</v>
      </c>
    </row>
    <row r="57" spans="1:10" ht="13.5">
      <c r="A57" s="166" t="s">
        <v>345</v>
      </c>
      <c r="B57" s="47">
        <f t="shared" si="6"/>
        <v>995</v>
      </c>
      <c r="C57" s="17">
        <f t="shared" si="3"/>
        <v>505</v>
      </c>
      <c r="D57" s="47">
        <v>29036</v>
      </c>
      <c r="E57" s="47">
        <f t="shared" si="7"/>
        <v>14663180</v>
      </c>
      <c r="F57" s="51">
        <f t="shared" si="4"/>
        <v>24792504744</v>
      </c>
      <c r="G57" s="57"/>
      <c r="H57" s="50">
        <f t="shared" si="8"/>
        <v>41550.516</v>
      </c>
      <c r="I57" s="46">
        <f t="shared" si="9"/>
        <v>20983010.580000002</v>
      </c>
      <c r="J57" s="51">
        <f t="shared" si="5"/>
        <v>35478074288.664</v>
      </c>
    </row>
    <row r="58" spans="1:10" ht="13.5">
      <c r="A58" s="166" t="s">
        <v>346</v>
      </c>
      <c r="B58" s="47">
        <f t="shared" si="6"/>
        <v>1005</v>
      </c>
      <c r="C58" s="17">
        <f t="shared" si="3"/>
        <v>495</v>
      </c>
      <c r="D58" s="47">
        <v>48904</v>
      </c>
      <c r="E58" s="47">
        <f t="shared" si="7"/>
        <v>24207480</v>
      </c>
      <c r="F58" s="51">
        <f t="shared" si="4"/>
        <v>40930007184</v>
      </c>
      <c r="G58" s="57"/>
      <c r="H58" s="50">
        <f t="shared" si="8"/>
        <v>69981.624</v>
      </c>
      <c r="I58" s="46">
        <f t="shared" si="9"/>
        <v>34640903.879999995</v>
      </c>
      <c r="J58" s="51">
        <f t="shared" si="5"/>
        <v>58570840280.30399</v>
      </c>
    </row>
    <row r="59" spans="1:10" ht="13.5">
      <c r="A59" s="166" t="s">
        <v>347</v>
      </c>
      <c r="B59" s="47">
        <f t="shared" si="6"/>
        <v>1015</v>
      </c>
      <c r="C59" s="17">
        <f t="shared" si="3"/>
        <v>485</v>
      </c>
      <c r="D59" s="47">
        <v>26393</v>
      </c>
      <c r="E59" s="47">
        <f t="shared" si="7"/>
        <v>12800605</v>
      </c>
      <c r="F59" s="51">
        <f t="shared" si="4"/>
        <v>21643262934</v>
      </c>
      <c r="G59" s="57"/>
      <c r="H59" s="50">
        <f t="shared" si="8"/>
        <v>37768.383</v>
      </c>
      <c r="I59" s="46">
        <f t="shared" si="9"/>
        <v>18317665.755</v>
      </c>
      <c r="J59" s="51">
        <f t="shared" si="5"/>
        <v>30971509258.553997</v>
      </c>
    </row>
    <row r="60" spans="1:10" ht="13.5">
      <c r="A60" s="166" t="s">
        <v>348</v>
      </c>
      <c r="B60" s="47">
        <f t="shared" si="6"/>
        <v>1025</v>
      </c>
      <c r="C60" s="17">
        <f t="shared" si="3"/>
        <v>475</v>
      </c>
      <c r="D60" s="47">
        <v>27099</v>
      </c>
      <c r="E60" s="47">
        <f t="shared" si="7"/>
        <v>12872025</v>
      </c>
      <c r="F60" s="51">
        <f t="shared" si="4"/>
        <v>21764019870</v>
      </c>
      <c r="G60" s="57"/>
      <c r="H60" s="50">
        <f t="shared" si="8"/>
        <v>38778.669</v>
      </c>
      <c r="I60" s="46">
        <f t="shared" si="9"/>
        <v>18419867.775000002</v>
      </c>
      <c r="J60" s="51">
        <f t="shared" si="5"/>
        <v>31144312433.97</v>
      </c>
    </row>
    <row r="61" spans="1:10" ht="13.5">
      <c r="A61" s="166" t="s">
        <v>349</v>
      </c>
      <c r="B61" s="47">
        <f t="shared" si="6"/>
        <v>1035</v>
      </c>
      <c r="C61" s="17">
        <f t="shared" si="3"/>
        <v>465</v>
      </c>
      <c r="D61" s="47">
        <v>23346</v>
      </c>
      <c r="E61" s="47">
        <f t="shared" si="7"/>
        <v>10855890</v>
      </c>
      <c r="F61" s="51">
        <f t="shared" si="4"/>
        <v>18355138812</v>
      </c>
      <c r="G61" s="57"/>
      <c r="H61" s="50">
        <f t="shared" si="8"/>
        <v>33408.126000000004</v>
      </c>
      <c r="I61" s="46">
        <f t="shared" si="9"/>
        <v>15534778.590000002</v>
      </c>
      <c r="J61" s="51">
        <f t="shared" si="5"/>
        <v>26266203639.972004</v>
      </c>
    </row>
    <row r="62" spans="1:10" ht="13.5">
      <c r="A62" s="166" t="s">
        <v>350</v>
      </c>
      <c r="B62" s="47">
        <f t="shared" si="6"/>
        <v>1045</v>
      </c>
      <c r="C62" s="17">
        <f t="shared" si="3"/>
        <v>455</v>
      </c>
      <c r="D62" s="47">
        <v>21071</v>
      </c>
      <c r="E62" s="47">
        <f t="shared" si="7"/>
        <v>9587305</v>
      </c>
      <c r="F62" s="51">
        <f t="shared" si="4"/>
        <v>16210215294</v>
      </c>
      <c r="G62" s="57"/>
      <c r="H62" s="50">
        <f t="shared" si="8"/>
        <v>30152.601000000002</v>
      </c>
      <c r="I62" s="46">
        <f t="shared" si="9"/>
        <v>13719433.455000002</v>
      </c>
      <c r="J62" s="51">
        <f t="shared" si="5"/>
        <v>23196818085.714005</v>
      </c>
    </row>
    <row r="63" spans="1:10" ht="13.5">
      <c r="A63" s="166" t="s">
        <v>351</v>
      </c>
      <c r="B63" s="47">
        <f t="shared" si="6"/>
        <v>1055</v>
      </c>
      <c r="C63" s="17">
        <f t="shared" si="3"/>
        <v>445</v>
      </c>
      <c r="D63" s="47">
        <v>23770</v>
      </c>
      <c r="E63" s="47">
        <f t="shared" si="7"/>
        <v>10577650</v>
      </c>
      <c r="F63" s="51">
        <f t="shared" si="4"/>
        <v>17884690620</v>
      </c>
      <c r="G63" s="57"/>
      <c r="H63" s="50">
        <f t="shared" si="8"/>
        <v>34014.87</v>
      </c>
      <c r="I63" s="46">
        <f t="shared" si="9"/>
        <v>15136617.15</v>
      </c>
      <c r="J63" s="51">
        <f t="shared" si="5"/>
        <v>25592992277.22</v>
      </c>
    </row>
    <row r="64" spans="1:10" ht="13.5">
      <c r="A64" s="166" t="s">
        <v>352</v>
      </c>
      <c r="B64" s="47">
        <f t="shared" si="6"/>
        <v>1065</v>
      </c>
      <c r="C64" s="17">
        <f t="shared" si="3"/>
        <v>435</v>
      </c>
      <c r="D64" s="47">
        <v>21807</v>
      </c>
      <c r="E64" s="47">
        <f t="shared" si="7"/>
        <v>9486045</v>
      </c>
      <c r="F64" s="51">
        <f t="shared" si="4"/>
        <v>16039004886</v>
      </c>
      <c r="G64" s="57"/>
      <c r="H64" s="50">
        <f t="shared" si="8"/>
        <v>31205.817000000003</v>
      </c>
      <c r="I64" s="46">
        <f t="shared" si="9"/>
        <v>13574530.395000001</v>
      </c>
      <c r="J64" s="51">
        <f t="shared" si="5"/>
        <v>22951815991.866</v>
      </c>
    </row>
    <row r="65" spans="1:10" ht="13.5">
      <c r="A65" s="166" t="s">
        <v>353</v>
      </c>
      <c r="B65" s="47">
        <f t="shared" si="6"/>
        <v>1075</v>
      </c>
      <c r="C65" s="17">
        <f t="shared" si="3"/>
        <v>425</v>
      </c>
      <c r="D65" s="47">
        <v>21612</v>
      </c>
      <c r="E65" s="47">
        <f t="shared" si="7"/>
        <v>9185100</v>
      </c>
      <c r="F65" s="51">
        <f t="shared" si="4"/>
        <v>15530167080</v>
      </c>
      <c r="G65" s="57"/>
      <c r="H65" s="167">
        <f t="shared" si="8"/>
        <v>30926.772</v>
      </c>
      <c r="I65" s="46">
        <f t="shared" si="9"/>
        <v>13143878.1</v>
      </c>
      <c r="J65" s="51">
        <f t="shared" si="5"/>
        <v>22223669091.48</v>
      </c>
    </row>
    <row r="66" spans="1:10" ht="13.5">
      <c r="A66" s="165" t="s">
        <v>354</v>
      </c>
      <c r="B66" s="46">
        <f t="shared" si="6"/>
        <v>1085</v>
      </c>
      <c r="C66" s="25">
        <f t="shared" si="3"/>
        <v>415</v>
      </c>
      <c r="D66" s="46">
        <v>19052</v>
      </c>
      <c r="E66" s="46">
        <f t="shared" si="7"/>
        <v>7906580</v>
      </c>
      <c r="F66" s="51">
        <f t="shared" si="4"/>
        <v>13368445464</v>
      </c>
      <c r="G66" s="168"/>
      <c r="H66" s="50">
        <f t="shared" si="8"/>
        <v>27263.412</v>
      </c>
      <c r="I66" s="46">
        <f t="shared" si="9"/>
        <v>11314315.98</v>
      </c>
      <c r="J66" s="51">
        <f t="shared" si="5"/>
        <v>19130245458.984</v>
      </c>
    </row>
    <row r="67" spans="1:10" ht="13.5">
      <c r="A67" s="165" t="s">
        <v>355</v>
      </c>
      <c r="B67" s="46">
        <f t="shared" si="6"/>
        <v>1095</v>
      </c>
      <c r="C67" s="25">
        <f t="shared" si="3"/>
        <v>405</v>
      </c>
      <c r="D67" s="46">
        <v>19654</v>
      </c>
      <c r="E67" s="46">
        <f t="shared" si="7"/>
        <v>7959870</v>
      </c>
      <c r="F67" s="51">
        <f t="shared" si="4"/>
        <v>13458548196</v>
      </c>
      <c r="G67" s="57"/>
      <c r="H67" s="50">
        <f t="shared" si="8"/>
        <v>28124.874</v>
      </c>
      <c r="I67" s="46">
        <f t="shared" si="9"/>
        <v>11390573.97</v>
      </c>
      <c r="J67" s="51">
        <f t="shared" si="5"/>
        <v>19259182468.476</v>
      </c>
    </row>
    <row r="68" spans="1:10" ht="13.5">
      <c r="A68" s="166" t="s">
        <v>356</v>
      </c>
      <c r="B68" s="47">
        <f t="shared" si="6"/>
        <v>1105</v>
      </c>
      <c r="C68" s="17">
        <f t="shared" si="3"/>
        <v>395</v>
      </c>
      <c r="D68" s="47">
        <v>24668</v>
      </c>
      <c r="E68" s="47">
        <f t="shared" si="7"/>
        <v>9743860</v>
      </c>
      <c r="F68" s="51">
        <f t="shared" si="4"/>
        <v>16474918488</v>
      </c>
      <c r="G68" s="57"/>
      <c r="H68" s="50">
        <f t="shared" si="8"/>
        <v>35299.908</v>
      </c>
      <c r="I68" s="46">
        <f t="shared" si="9"/>
        <v>13943463.660000002</v>
      </c>
      <c r="J68" s="51">
        <f t="shared" si="5"/>
        <v>23575608356.328003</v>
      </c>
    </row>
    <row r="69" spans="1:10" ht="13.5">
      <c r="A69" s="166" t="s">
        <v>357</v>
      </c>
      <c r="B69" s="47">
        <f t="shared" si="6"/>
        <v>1115</v>
      </c>
      <c r="C69" s="17">
        <f t="shared" si="3"/>
        <v>385</v>
      </c>
      <c r="D69" s="47">
        <v>19389</v>
      </c>
      <c r="E69" s="47">
        <f t="shared" si="7"/>
        <v>7464765</v>
      </c>
      <c r="F69" s="51">
        <f t="shared" si="4"/>
        <v>12621424662</v>
      </c>
      <c r="G69" s="57"/>
      <c r="H69" s="50">
        <f t="shared" si="8"/>
        <v>27745.659</v>
      </c>
      <c r="I69" s="46">
        <f t="shared" si="9"/>
        <v>10682078.715</v>
      </c>
      <c r="J69" s="51">
        <f t="shared" si="5"/>
        <v>18061258691.322</v>
      </c>
    </row>
    <row r="70" spans="1:10" ht="13.5">
      <c r="A70" s="166" t="s">
        <v>358</v>
      </c>
      <c r="B70" s="47">
        <f t="shared" si="6"/>
        <v>1125</v>
      </c>
      <c r="C70" s="17">
        <f t="shared" si="3"/>
        <v>375</v>
      </c>
      <c r="D70" s="47">
        <v>19551</v>
      </c>
      <c r="E70" s="47">
        <f t="shared" si="7"/>
        <v>7331625</v>
      </c>
      <c r="F70" s="51">
        <f t="shared" si="4"/>
        <v>12396311550</v>
      </c>
      <c r="G70" s="57"/>
      <c r="H70" s="50">
        <f t="shared" si="8"/>
        <v>27977.481</v>
      </c>
      <c r="I70" s="46">
        <f t="shared" si="9"/>
        <v>10491555.375</v>
      </c>
      <c r="J70" s="51">
        <f t="shared" si="5"/>
        <v>17739121828.05</v>
      </c>
    </row>
    <row r="71" spans="1:10" ht="13.5">
      <c r="A71" s="166" t="s">
        <v>359</v>
      </c>
      <c r="B71" s="47">
        <f t="shared" si="6"/>
        <v>1135</v>
      </c>
      <c r="C71" s="17">
        <f t="shared" si="3"/>
        <v>365</v>
      </c>
      <c r="D71" s="47">
        <v>19898</v>
      </c>
      <c r="E71" s="47">
        <f t="shared" si="7"/>
        <v>7262770</v>
      </c>
      <c r="F71" s="51">
        <f t="shared" si="4"/>
        <v>12279891516</v>
      </c>
      <c r="G71" s="57"/>
      <c r="H71" s="50">
        <f t="shared" si="8"/>
        <v>28474.038</v>
      </c>
      <c r="I71" s="46">
        <f t="shared" si="9"/>
        <v>10393023.870000001</v>
      </c>
      <c r="J71" s="51">
        <f t="shared" si="5"/>
        <v>17572524759.396</v>
      </c>
    </row>
    <row r="72" spans="1:10" ht="13.5">
      <c r="A72" s="166" t="s">
        <v>360</v>
      </c>
      <c r="B72" s="47">
        <f t="shared" si="6"/>
        <v>1145</v>
      </c>
      <c r="C72" s="17">
        <f t="shared" si="3"/>
        <v>355</v>
      </c>
      <c r="D72" s="47">
        <v>18340</v>
      </c>
      <c r="E72" s="47">
        <f aca="true" t="shared" si="10" ref="E72:E103">C72*D72</f>
        <v>6510700</v>
      </c>
      <c r="F72" s="51">
        <f t="shared" si="4"/>
        <v>11008291560</v>
      </c>
      <c r="G72" s="57"/>
      <c r="H72" s="50">
        <f t="shared" si="8"/>
        <v>26244.54</v>
      </c>
      <c r="I72" s="46">
        <f aca="true" t="shared" si="11" ref="I72:I103">C72*H72</f>
        <v>9316811.700000001</v>
      </c>
      <c r="J72" s="51">
        <f t="shared" si="5"/>
        <v>15752865222.36</v>
      </c>
    </row>
    <row r="73" spans="1:10" ht="13.5">
      <c r="A73" s="166" t="s">
        <v>361</v>
      </c>
      <c r="B73" s="47">
        <f t="shared" si="6"/>
        <v>1155</v>
      </c>
      <c r="C73" s="17">
        <f aca="true" t="shared" si="12" ref="C73:C107">1500-B73</f>
        <v>345</v>
      </c>
      <c r="D73" s="47">
        <v>19464</v>
      </c>
      <c r="E73" s="47">
        <f t="shared" si="10"/>
        <v>6715080</v>
      </c>
      <c r="F73" s="51">
        <f aca="true" t="shared" si="13" ref="F73:F107">E73*1690.8</f>
        <v>11353857264</v>
      </c>
      <c r="G73" s="57"/>
      <c r="H73" s="50">
        <f t="shared" si="8"/>
        <v>27852.984</v>
      </c>
      <c r="I73" s="46">
        <f t="shared" si="11"/>
        <v>9609279.48</v>
      </c>
      <c r="J73" s="51">
        <f aca="true" t="shared" si="14" ref="J73:J107">I73*1690.8</f>
        <v>16247369744.784</v>
      </c>
    </row>
    <row r="74" spans="1:10" ht="13.5">
      <c r="A74" s="166" t="s">
        <v>362</v>
      </c>
      <c r="B74" s="47">
        <f aca="true" t="shared" si="15" ref="B74:B107">B73+10</f>
        <v>1165</v>
      </c>
      <c r="C74" s="17">
        <f t="shared" si="12"/>
        <v>335</v>
      </c>
      <c r="D74" s="47">
        <v>16525</v>
      </c>
      <c r="E74" s="47">
        <f t="shared" si="10"/>
        <v>5535875</v>
      </c>
      <c r="F74" s="51">
        <f t="shared" si="13"/>
        <v>9360057450</v>
      </c>
      <c r="G74" s="57"/>
      <c r="H74" s="50">
        <f aca="true" t="shared" si="16" ref="H74:H106">D74*1.431</f>
        <v>23647.275</v>
      </c>
      <c r="I74" s="46">
        <f t="shared" si="11"/>
        <v>7921837.125000001</v>
      </c>
      <c r="J74" s="51">
        <f t="shared" si="14"/>
        <v>13394242210.95</v>
      </c>
    </row>
    <row r="75" spans="1:10" ht="13.5">
      <c r="A75" s="166" t="s">
        <v>363</v>
      </c>
      <c r="B75" s="47">
        <f t="shared" si="15"/>
        <v>1175</v>
      </c>
      <c r="C75" s="17">
        <f t="shared" si="12"/>
        <v>325</v>
      </c>
      <c r="D75" s="47">
        <v>17636</v>
      </c>
      <c r="E75" s="47">
        <f t="shared" si="10"/>
        <v>5731700</v>
      </c>
      <c r="F75" s="51">
        <f t="shared" si="13"/>
        <v>9691158360</v>
      </c>
      <c r="G75" s="57"/>
      <c r="H75" s="50">
        <f t="shared" si="16"/>
        <v>25237.116</v>
      </c>
      <c r="I75" s="46">
        <f t="shared" si="11"/>
        <v>8202062.7</v>
      </c>
      <c r="J75" s="51">
        <f t="shared" si="14"/>
        <v>13868047613.16</v>
      </c>
    </row>
    <row r="76" spans="1:10" ht="13.5">
      <c r="A76" s="166" t="s">
        <v>364</v>
      </c>
      <c r="B76" s="47">
        <f t="shared" si="15"/>
        <v>1185</v>
      </c>
      <c r="C76" s="17">
        <f t="shared" si="12"/>
        <v>315</v>
      </c>
      <c r="D76" s="47">
        <v>18716</v>
      </c>
      <c r="E76" s="47">
        <f t="shared" si="10"/>
        <v>5895540</v>
      </c>
      <c r="F76" s="51">
        <f t="shared" si="13"/>
        <v>9968179032</v>
      </c>
      <c r="G76" s="57"/>
      <c r="H76" s="50">
        <f t="shared" si="16"/>
        <v>26782.596</v>
      </c>
      <c r="I76" s="46">
        <f t="shared" si="11"/>
        <v>8436517.74</v>
      </c>
      <c r="J76" s="51">
        <f t="shared" si="14"/>
        <v>14264464194.792</v>
      </c>
    </row>
    <row r="77" spans="1:10" ht="13.5">
      <c r="A77" s="166" t="s">
        <v>365</v>
      </c>
      <c r="B77" s="47">
        <f t="shared" si="15"/>
        <v>1195</v>
      </c>
      <c r="C77" s="17">
        <f t="shared" si="12"/>
        <v>305</v>
      </c>
      <c r="D77" s="47">
        <v>16521</v>
      </c>
      <c r="E77" s="47">
        <f t="shared" si="10"/>
        <v>5038905</v>
      </c>
      <c r="F77" s="51">
        <f t="shared" si="13"/>
        <v>8519780574</v>
      </c>
      <c r="G77" s="57"/>
      <c r="H77" s="50">
        <f t="shared" si="16"/>
        <v>23641.551</v>
      </c>
      <c r="I77" s="46">
        <f t="shared" si="11"/>
        <v>7210673.055</v>
      </c>
      <c r="J77" s="51">
        <f t="shared" si="14"/>
        <v>12191806001.394</v>
      </c>
    </row>
    <row r="78" spans="1:10" ht="13.5">
      <c r="A78" s="166" t="s">
        <v>366</v>
      </c>
      <c r="B78" s="47">
        <f t="shared" si="15"/>
        <v>1205</v>
      </c>
      <c r="C78" s="17">
        <f t="shared" si="12"/>
        <v>295</v>
      </c>
      <c r="D78" s="47">
        <v>20950</v>
      </c>
      <c r="E78" s="47">
        <f t="shared" si="10"/>
        <v>6180250</v>
      </c>
      <c r="F78" s="51">
        <f t="shared" si="13"/>
        <v>10449566700</v>
      </c>
      <c r="G78" s="57"/>
      <c r="H78" s="50">
        <f t="shared" si="16"/>
        <v>29979.45</v>
      </c>
      <c r="I78" s="46">
        <f t="shared" si="11"/>
        <v>8843937.75</v>
      </c>
      <c r="J78" s="51">
        <f t="shared" si="14"/>
        <v>14953329947.699999</v>
      </c>
    </row>
    <row r="79" spans="1:10" ht="13.5">
      <c r="A79" s="166" t="s">
        <v>367</v>
      </c>
      <c r="B79" s="47">
        <f t="shared" si="15"/>
        <v>1215</v>
      </c>
      <c r="C79" s="17">
        <f t="shared" si="12"/>
        <v>285</v>
      </c>
      <c r="D79" s="47">
        <v>18113</v>
      </c>
      <c r="E79" s="47">
        <f t="shared" si="10"/>
        <v>5162205</v>
      </c>
      <c r="F79" s="51">
        <f t="shared" si="13"/>
        <v>8728256214</v>
      </c>
      <c r="G79" s="57"/>
      <c r="H79" s="50">
        <f t="shared" si="16"/>
        <v>25919.703</v>
      </c>
      <c r="I79" s="46">
        <f t="shared" si="11"/>
        <v>7387115.355</v>
      </c>
      <c r="J79" s="51">
        <f t="shared" si="14"/>
        <v>12490134642.234001</v>
      </c>
    </row>
    <row r="80" spans="1:10" ht="13.5">
      <c r="A80" s="166" t="s">
        <v>368</v>
      </c>
      <c r="B80" s="47">
        <f t="shared" si="15"/>
        <v>1225</v>
      </c>
      <c r="C80" s="17">
        <f t="shared" si="12"/>
        <v>275</v>
      </c>
      <c r="D80" s="47">
        <v>16868</v>
      </c>
      <c r="E80" s="47">
        <f t="shared" si="10"/>
        <v>4638700</v>
      </c>
      <c r="F80" s="51">
        <f t="shared" si="13"/>
        <v>7843113960</v>
      </c>
      <c r="G80" s="57"/>
      <c r="H80" s="50">
        <f t="shared" si="16"/>
        <v>24138.108</v>
      </c>
      <c r="I80" s="46">
        <f t="shared" si="11"/>
        <v>6637979.7</v>
      </c>
      <c r="J80" s="51">
        <f t="shared" si="14"/>
        <v>11223496076.76</v>
      </c>
    </row>
    <row r="81" spans="1:10" ht="13.5">
      <c r="A81" s="166" t="s">
        <v>369</v>
      </c>
      <c r="B81" s="47">
        <f t="shared" si="15"/>
        <v>1235</v>
      </c>
      <c r="C81" s="17">
        <f t="shared" si="12"/>
        <v>265</v>
      </c>
      <c r="D81" s="47">
        <v>14669</v>
      </c>
      <c r="E81" s="47">
        <f t="shared" si="10"/>
        <v>3887285</v>
      </c>
      <c r="F81" s="51">
        <f t="shared" si="13"/>
        <v>6572621478</v>
      </c>
      <c r="G81" s="57"/>
      <c r="H81" s="50">
        <f t="shared" si="16"/>
        <v>20991.339</v>
      </c>
      <c r="I81" s="46">
        <f t="shared" si="11"/>
        <v>5562704.835</v>
      </c>
      <c r="J81" s="51">
        <f t="shared" si="14"/>
        <v>9405421335.018</v>
      </c>
    </row>
    <row r="82" spans="1:10" ht="13.5">
      <c r="A82" s="166" t="s">
        <v>370</v>
      </c>
      <c r="B82" s="47">
        <f t="shared" si="15"/>
        <v>1245</v>
      </c>
      <c r="C82" s="17">
        <f t="shared" si="12"/>
        <v>255</v>
      </c>
      <c r="D82" s="47">
        <v>14260</v>
      </c>
      <c r="E82" s="47">
        <f t="shared" si="10"/>
        <v>3636300</v>
      </c>
      <c r="F82" s="51">
        <f t="shared" si="13"/>
        <v>6148256040</v>
      </c>
      <c r="G82" s="57"/>
      <c r="H82" s="50">
        <f t="shared" si="16"/>
        <v>20406.06</v>
      </c>
      <c r="I82" s="46">
        <f t="shared" si="11"/>
        <v>5203545.300000001</v>
      </c>
      <c r="J82" s="51">
        <f t="shared" si="14"/>
        <v>8798154393.240002</v>
      </c>
    </row>
    <row r="83" spans="1:10" ht="13.5">
      <c r="A83" s="166" t="s">
        <v>371</v>
      </c>
      <c r="B83" s="47">
        <f t="shared" si="15"/>
        <v>1255</v>
      </c>
      <c r="C83" s="17">
        <f t="shared" si="12"/>
        <v>245</v>
      </c>
      <c r="D83" s="47">
        <v>25015</v>
      </c>
      <c r="E83" s="47">
        <f t="shared" si="10"/>
        <v>6128675</v>
      </c>
      <c r="F83" s="51">
        <f t="shared" si="13"/>
        <v>10362363690</v>
      </c>
      <c r="G83" s="57"/>
      <c r="H83" s="50">
        <f t="shared" si="16"/>
        <v>35796.465000000004</v>
      </c>
      <c r="I83" s="46">
        <f t="shared" si="11"/>
        <v>8770133.925</v>
      </c>
      <c r="J83" s="51">
        <f t="shared" si="14"/>
        <v>14828542440.390001</v>
      </c>
    </row>
    <row r="84" spans="1:10" ht="13.5">
      <c r="A84" s="166" t="s">
        <v>372</v>
      </c>
      <c r="B84" s="47">
        <f t="shared" si="15"/>
        <v>1265</v>
      </c>
      <c r="C84" s="17">
        <f t="shared" si="12"/>
        <v>235</v>
      </c>
      <c r="D84" s="47">
        <v>15522</v>
      </c>
      <c r="E84" s="47">
        <f t="shared" si="10"/>
        <v>3647670</v>
      </c>
      <c r="F84" s="51">
        <f t="shared" si="13"/>
        <v>6167480436</v>
      </c>
      <c r="G84" s="57"/>
      <c r="H84" s="50">
        <f t="shared" si="16"/>
        <v>22211.982</v>
      </c>
      <c r="I84" s="46">
        <f t="shared" si="11"/>
        <v>5219815.77</v>
      </c>
      <c r="J84" s="51">
        <f t="shared" si="14"/>
        <v>8825664503.915998</v>
      </c>
    </row>
    <row r="85" spans="1:10" ht="13.5">
      <c r="A85" s="166" t="s">
        <v>373</v>
      </c>
      <c r="B85" s="47">
        <f t="shared" si="15"/>
        <v>1275</v>
      </c>
      <c r="C85" s="17">
        <f t="shared" si="12"/>
        <v>225</v>
      </c>
      <c r="D85" s="47">
        <v>15035</v>
      </c>
      <c r="E85" s="47">
        <f t="shared" si="10"/>
        <v>3382875</v>
      </c>
      <c r="F85" s="51">
        <f t="shared" si="13"/>
        <v>5719765050</v>
      </c>
      <c r="G85" s="57"/>
      <c r="H85" s="50">
        <f t="shared" si="16"/>
        <v>21515.085</v>
      </c>
      <c r="I85" s="46">
        <f t="shared" si="11"/>
        <v>4840894.125</v>
      </c>
      <c r="J85" s="51">
        <f t="shared" si="14"/>
        <v>8184983786.55</v>
      </c>
    </row>
    <row r="86" spans="1:10" ht="13.5">
      <c r="A86" s="166" t="s">
        <v>374</v>
      </c>
      <c r="B86" s="47">
        <f t="shared" si="15"/>
        <v>1285</v>
      </c>
      <c r="C86" s="17">
        <f t="shared" si="12"/>
        <v>215</v>
      </c>
      <c r="D86" s="47">
        <v>16185</v>
      </c>
      <c r="E86" s="47">
        <f t="shared" si="10"/>
        <v>3479775</v>
      </c>
      <c r="F86" s="51">
        <f t="shared" si="13"/>
        <v>5883603570</v>
      </c>
      <c r="G86" s="57"/>
      <c r="H86" s="50">
        <f t="shared" si="16"/>
        <v>23160.735</v>
      </c>
      <c r="I86" s="46">
        <f t="shared" si="11"/>
        <v>4979558.025</v>
      </c>
      <c r="J86" s="51">
        <f t="shared" si="14"/>
        <v>8419436708.67</v>
      </c>
    </row>
    <row r="87" spans="1:10" ht="13.5">
      <c r="A87" s="166" t="s">
        <v>375</v>
      </c>
      <c r="B87" s="47">
        <f t="shared" si="15"/>
        <v>1295</v>
      </c>
      <c r="C87" s="17">
        <f t="shared" si="12"/>
        <v>205</v>
      </c>
      <c r="D87" s="47">
        <v>15581</v>
      </c>
      <c r="E87" s="47">
        <f t="shared" si="10"/>
        <v>3194105</v>
      </c>
      <c r="F87" s="51">
        <f t="shared" si="13"/>
        <v>5400592734</v>
      </c>
      <c r="G87" s="57"/>
      <c r="H87" s="50">
        <f t="shared" si="16"/>
        <v>22296.411</v>
      </c>
      <c r="I87" s="46">
        <f t="shared" si="11"/>
        <v>4570764.255</v>
      </c>
      <c r="J87" s="51">
        <f t="shared" si="14"/>
        <v>7728248202.353999</v>
      </c>
    </row>
    <row r="88" spans="1:10" ht="13.5">
      <c r="A88" s="166" t="s">
        <v>376</v>
      </c>
      <c r="B88" s="47">
        <f t="shared" si="15"/>
        <v>1305</v>
      </c>
      <c r="C88" s="17">
        <f t="shared" si="12"/>
        <v>195</v>
      </c>
      <c r="D88" s="47">
        <v>24640</v>
      </c>
      <c r="E88" s="47">
        <f t="shared" si="10"/>
        <v>4804800</v>
      </c>
      <c r="F88" s="51">
        <f t="shared" si="13"/>
        <v>8123955840</v>
      </c>
      <c r="G88" s="57"/>
      <c r="H88" s="50">
        <f t="shared" si="16"/>
        <v>35259.840000000004</v>
      </c>
      <c r="I88" s="46">
        <f t="shared" si="11"/>
        <v>6875668.800000001</v>
      </c>
      <c r="J88" s="51">
        <f t="shared" si="14"/>
        <v>11625380807.04</v>
      </c>
    </row>
    <row r="89" spans="1:10" ht="13.5">
      <c r="A89" s="166" t="s">
        <v>377</v>
      </c>
      <c r="B89" s="47">
        <f t="shared" si="15"/>
        <v>1315</v>
      </c>
      <c r="C89" s="17">
        <f t="shared" si="12"/>
        <v>185</v>
      </c>
      <c r="D89" s="47">
        <v>16290</v>
      </c>
      <c r="E89" s="47">
        <f t="shared" si="10"/>
        <v>3013650</v>
      </c>
      <c r="F89" s="51">
        <f t="shared" si="13"/>
        <v>5095479420</v>
      </c>
      <c r="G89" s="57"/>
      <c r="H89" s="50">
        <f t="shared" si="16"/>
        <v>23310.99</v>
      </c>
      <c r="I89" s="46">
        <f t="shared" si="11"/>
        <v>4312533.15</v>
      </c>
      <c r="J89" s="51">
        <f t="shared" si="14"/>
        <v>7291631050.02</v>
      </c>
    </row>
    <row r="90" spans="1:10" ht="13.5">
      <c r="A90" s="166" t="s">
        <v>378</v>
      </c>
      <c r="B90" s="47">
        <f t="shared" si="15"/>
        <v>1325</v>
      </c>
      <c r="C90" s="17">
        <f t="shared" si="12"/>
        <v>175</v>
      </c>
      <c r="D90" s="47">
        <v>14559</v>
      </c>
      <c r="E90" s="47">
        <f t="shared" si="10"/>
        <v>2547825</v>
      </c>
      <c r="F90" s="51">
        <f t="shared" si="13"/>
        <v>4307862510</v>
      </c>
      <c r="G90" s="57"/>
      <c r="H90" s="50">
        <f t="shared" si="16"/>
        <v>20833.929</v>
      </c>
      <c r="I90" s="46">
        <f t="shared" si="11"/>
        <v>3645937.575</v>
      </c>
      <c r="J90" s="51">
        <f t="shared" si="14"/>
        <v>6164551251.81</v>
      </c>
    </row>
    <row r="91" spans="1:10" ht="13.5">
      <c r="A91" s="166" t="s">
        <v>379</v>
      </c>
      <c r="B91" s="47">
        <f t="shared" si="15"/>
        <v>1335</v>
      </c>
      <c r="C91" s="17">
        <f t="shared" si="12"/>
        <v>165</v>
      </c>
      <c r="D91" s="47">
        <v>16175</v>
      </c>
      <c r="E91" s="47">
        <f t="shared" si="10"/>
        <v>2668875</v>
      </c>
      <c r="F91" s="51">
        <f t="shared" si="13"/>
        <v>4512533850</v>
      </c>
      <c r="G91" s="57"/>
      <c r="H91" s="50">
        <f t="shared" si="16"/>
        <v>23146.425</v>
      </c>
      <c r="I91" s="46">
        <f t="shared" si="11"/>
        <v>3819160.125</v>
      </c>
      <c r="J91" s="51">
        <f t="shared" si="14"/>
        <v>6457435939.349999</v>
      </c>
    </row>
    <row r="92" spans="1:10" ht="13.5">
      <c r="A92" s="166" t="s">
        <v>380</v>
      </c>
      <c r="B92" s="47">
        <f t="shared" si="15"/>
        <v>1345</v>
      </c>
      <c r="C92" s="17">
        <f t="shared" si="12"/>
        <v>155</v>
      </c>
      <c r="D92" s="47">
        <v>14112</v>
      </c>
      <c r="E92" s="47">
        <f t="shared" si="10"/>
        <v>2187360</v>
      </c>
      <c r="F92" s="51">
        <f t="shared" si="13"/>
        <v>3698388288</v>
      </c>
      <c r="G92" s="57"/>
      <c r="H92" s="50">
        <f t="shared" si="16"/>
        <v>20194.272</v>
      </c>
      <c r="I92" s="46">
        <f t="shared" si="11"/>
        <v>3130112.16</v>
      </c>
      <c r="J92" s="51">
        <f t="shared" si="14"/>
        <v>5292393640.128</v>
      </c>
    </row>
    <row r="93" spans="1:10" ht="13.5">
      <c r="A93" s="166" t="s">
        <v>381</v>
      </c>
      <c r="B93" s="47">
        <f t="shared" si="15"/>
        <v>1355</v>
      </c>
      <c r="C93" s="17">
        <f t="shared" si="12"/>
        <v>145</v>
      </c>
      <c r="D93" s="47">
        <v>16818</v>
      </c>
      <c r="E93" s="47">
        <f t="shared" si="10"/>
        <v>2438610</v>
      </c>
      <c r="F93" s="51">
        <f t="shared" si="13"/>
        <v>4123201788</v>
      </c>
      <c r="G93" s="57"/>
      <c r="H93" s="50">
        <f t="shared" si="16"/>
        <v>24066.558</v>
      </c>
      <c r="I93" s="46">
        <f t="shared" si="11"/>
        <v>3489650.91</v>
      </c>
      <c r="J93" s="51">
        <f t="shared" si="14"/>
        <v>5900301758.628</v>
      </c>
    </row>
    <row r="94" spans="1:10" ht="13.5">
      <c r="A94" s="166" t="s">
        <v>382</v>
      </c>
      <c r="B94" s="47">
        <f t="shared" si="15"/>
        <v>1365</v>
      </c>
      <c r="C94" s="17">
        <f t="shared" si="12"/>
        <v>135</v>
      </c>
      <c r="D94" s="47">
        <v>20685</v>
      </c>
      <c r="E94" s="47">
        <f t="shared" si="10"/>
        <v>2792475</v>
      </c>
      <c r="F94" s="51">
        <f t="shared" si="13"/>
        <v>4721516730</v>
      </c>
      <c r="G94" s="57"/>
      <c r="H94" s="50">
        <f t="shared" si="16"/>
        <v>29600.235</v>
      </c>
      <c r="I94" s="46">
        <f t="shared" si="11"/>
        <v>3996031.725</v>
      </c>
      <c r="J94" s="51">
        <f t="shared" si="14"/>
        <v>6756490440.63</v>
      </c>
    </row>
    <row r="95" spans="1:10" ht="13.5">
      <c r="A95" s="166" t="s">
        <v>383</v>
      </c>
      <c r="B95" s="47">
        <f t="shared" si="15"/>
        <v>1375</v>
      </c>
      <c r="C95" s="17">
        <f t="shared" si="12"/>
        <v>125</v>
      </c>
      <c r="D95" s="47">
        <v>16295</v>
      </c>
      <c r="E95" s="47">
        <f t="shared" si="10"/>
        <v>2036875</v>
      </c>
      <c r="F95" s="51">
        <f t="shared" si="13"/>
        <v>3443948250</v>
      </c>
      <c r="G95" s="57"/>
      <c r="H95" s="50">
        <f t="shared" si="16"/>
        <v>23318.145</v>
      </c>
      <c r="I95" s="46">
        <f t="shared" si="11"/>
        <v>2914768.125</v>
      </c>
      <c r="J95" s="51">
        <f t="shared" si="14"/>
        <v>4928289945.75</v>
      </c>
    </row>
    <row r="96" spans="1:10" ht="13.5">
      <c r="A96" s="166" t="s">
        <v>384</v>
      </c>
      <c r="B96" s="47">
        <f t="shared" si="15"/>
        <v>1385</v>
      </c>
      <c r="C96" s="17">
        <f t="shared" si="12"/>
        <v>115</v>
      </c>
      <c r="D96" s="47">
        <v>15213</v>
      </c>
      <c r="E96" s="47">
        <f t="shared" si="10"/>
        <v>1749495</v>
      </c>
      <c r="F96" s="51">
        <f t="shared" si="13"/>
        <v>2958046146</v>
      </c>
      <c r="G96" s="57"/>
      <c r="H96" s="50">
        <f t="shared" si="16"/>
        <v>21769.803</v>
      </c>
      <c r="I96" s="46">
        <f t="shared" si="11"/>
        <v>2503527.345</v>
      </c>
      <c r="J96" s="51">
        <f t="shared" si="14"/>
        <v>4232964034.926</v>
      </c>
    </row>
    <row r="97" spans="1:10" ht="13.5">
      <c r="A97" s="166" t="s">
        <v>385</v>
      </c>
      <c r="B97" s="47">
        <f t="shared" si="15"/>
        <v>1395</v>
      </c>
      <c r="C97" s="17">
        <f t="shared" si="12"/>
        <v>105</v>
      </c>
      <c r="D97" s="47">
        <v>16413</v>
      </c>
      <c r="E97" s="47">
        <f t="shared" si="10"/>
        <v>1723365</v>
      </c>
      <c r="F97" s="51">
        <f t="shared" si="13"/>
        <v>2913865542</v>
      </c>
      <c r="G97" s="57"/>
      <c r="H97" s="50">
        <f t="shared" si="16"/>
        <v>23487.003</v>
      </c>
      <c r="I97" s="46">
        <f t="shared" si="11"/>
        <v>2466135.315</v>
      </c>
      <c r="J97" s="51">
        <f t="shared" si="14"/>
        <v>4169741590.6019998</v>
      </c>
    </row>
    <row r="98" spans="1:10" ht="13.5">
      <c r="A98" s="166" t="s">
        <v>386</v>
      </c>
      <c r="B98" s="47">
        <f t="shared" si="15"/>
        <v>1405</v>
      </c>
      <c r="C98" s="17">
        <f t="shared" si="12"/>
        <v>95</v>
      </c>
      <c r="D98" s="47">
        <v>22160</v>
      </c>
      <c r="E98" s="47">
        <f t="shared" si="10"/>
        <v>2105200</v>
      </c>
      <c r="F98" s="51">
        <f t="shared" si="13"/>
        <v>3559472160</v>
      </c>
      <c r="G98" s="57"/>
      <c r="H98" s="50">
        <f t="shared" si="16"/>
        <v>31710.960000000003</v>
      </c>
      <c r="I98" s="46">
        <f t="shared" si="11"/>
        <v>3012541.2</v>
      </c>
      <c r="J98" s="51">
        <f t="shared" si="14"/>
        <v>5093604660.96</v>
      </c>
    </row>
    <row r="99" spans="1:10" ht="13.5">
      <c r="A99" s="166" t="s">
        <v>387</v>
      </c>
      <c r="B99" s="47">
        <f t="shared" si="15"/>
        <v>1415</v>
      </c>
      <c r="C99" s="17">
        <f t="shared" si="12"/>
        <v>85</v>
      </c>
      <c r="D99" s="47">
        <v>16766</v>
      </c>
      <c r="E99" s="47">
        <f t="shared" si="10"/>
        <v>1425110</v>
      </c>
      <c r="F99" s="51">
        <f t="shared" si="13"/>
        <v>2409575988</v>
      </c>
      <c r="G99" s="57"/>
      <c r="H99" s="50">
        <f t="shared" si="16"/>
        <v>23992.146</v>
      </c>
      <c r="I99" s="46">
        <f t="shared" si="11"/>
        <v>2039332.4100000001</v>
      </c>
      <c r="J99" s="51">
        <f t="shared" si="14"/>
        <v>3448103238.828</v>
      </c>
    </row>
    <row r="100" spans="1:10" ht="13.5">
      <c r="A100" s="166" t="s">
        <v>388</v>
      </c>
      <c r="B100" s="47">
        <f t="shared" si="15"/>
        <v>1425</v>
      </c>
      <c r="C100" s="17">
        <f t="shared" si="12"/>
        <v>75</v>
      </c>
      <c r="D100" s="47">
        <v>16500</v>
      </c>
      <c r="E100" s="47">
        <f t="shared" si="10"/>
        <v>1237500</v>
      </c>
      <c r="F100" s="51">
        <f t="shared" si="13"/>
        <v>2092365000</v>
      </c>
      <c r="G100" s="57"/>
      <c r="H100" s="50">
        <f t="shared" si="16"/>
        <v>23611.5</v>
      </c>
      <c r="I100" s="46">
        <f t="shared" si="11"/>
        <v>1770862.5</v>
      </c>
      <c r="J100" s="51">
        <f t="shared" si="14"/>
        <v>2994174315</v>
      </c>
    </row>
    <row r="101" spans="1:10" ht="13.5">
      <c r="A101" s="166" t="s">
        <v>389</v>
      </c>
      <c r="B101" s="47">
        <f t="shared" si="15"/>
        <v>1435</v>
      </c>
      <c r="C101" s="17">
        <f t="shared" si="12"/>
        <v>65</v>
      </c>
      <c r="D101" s="47">
        <v>18007</v>
      </c>
      <c r="E101" s="47">
        <f t="shared" si="10"/>
        <v>1170455</v>
      </c>
      <c r="F101" s="51">
        <f t="shared" si="13"/>
        <v>1979005314</v>
      </c>
      <c r="G101" s="57"/>
      <c r="H101" s="50">
        <f t="shared" si="16"/>
        <v>25768.017</v>
      </c>
      <c r="I101" s="46">
        <f t="shared" si="11"/>
        <v>1674921.105</v>
      </c>
      <c r="J101" s="51">
        <f t="shared" si="14"/>
        <v>2831956604.334</v>
      </c>
    </row>
    <row r="102" spans="1:10" ht="13.5">
      <c r="A102" s="166" t="s">
        <v>390</v>
      </c>
      <c r="B102" s="47">
        <f t="shared" si="15"/>
        <v>1445</v>
      </c>
      <c r="C102" s="17">
        <f t="shared" si="12"/>
        <v>55</v>
      </c>
      <c r="D102" s="47">
        <v>11317</v>
      </c>
      <c r="E102" s="47">
        <f t="shared" si="10"/>
        <v>622435</v>
      </c>
      <c r="F102" s="51">
        <f t="shared" si="13"/>
        <v>1052413098</v>
      </c>
      <c r="G102" s="57"/>
      <c r="H102" s="50">
        <f t="shared" si="16"/>
        <v>16194.627</v>
      </c>
      <c r="I102" s="46">
        <f t="shared" si="11"/>
        <v>890704.485</v>
      </c>
      <c r="J102" s="51">
        <f t="shared" si="14"/>
        <v>1506003143.238</v>
      </c>
    </row>
    <row r="103" spans="1:10" ht="13.5">
      <c r="A103" s="166" t="s">
        <v>391</v>
      </c>
      <c r="B103" s="47">
        <f t="shared" si="15"/>
        <v>1455</v>
      </c>
      <c r="C103" s="17">
        <f t="shared" si="12"/>
        <v>45</v>
      </c>
      <c r="D103" s="47">
        <v>16072</v>
      </c>
      <c r="E103" s="47">
        <f t="shared" si="10"/>
        <v>723240</v>
      </c>
      <c r="F103" s="51">
        <f t="shared" si="13"/>
        <v>1222854192</v>
      </c>
      <c r="G103" s="57"/>
      <c r="H103" s="50">
        <f t="shared" si="16"/>
        <v>22999.032</v>
      </c>
      <c r="I103" s="46">
        <f t="shared" si="11"/>
        <v>1034956.44</v>
      </c>
      <c r="J103" s="51">
        <f t="shared" si="14"/>
        <v>1749904348.7519999</v>
      </c>
    </row>
    <row r="104" spans="1:10" ht="13.5">
      <c r="A104" s="166" t="s">
        <v>392</v>
      </c>
      <c r="B104" s="47">
        <f t="shared" si="15"/>
        <v>1465</v>
      </c>
      <c r="C104" s="17">
        <f t="shared" si="12"/>
        <v>35</v>
      </c>
      <c r="D104" s="47">
        <v>15818</v>
      </c>
      <c r="E104" s="47">
        <f>C104*D104</f>
        <v>553630</v>
      </c>
      <c r="F104" s="51">
        <f t="shared" si="13"/>
        <v>936077604</v>
      </c>
      <c r="G104" s="57"/>
      <c r="H104" s="50">
        <f t="shared" si="16"/>
        <v>22635.558</v>
      </c>
      <c r="I104" s="46">
        <f>C104*H104</f>
        <v>792244.53</v>
      </c>
      <c r="J104" s="51">
        <f t="shared" si="14"/>
        <v>1339527051.3240001</v>
      </c>
    </row>
    <row r="105" spans="1:10" ht="13.5">
      <c r="A105" s="166" t="s">
        <v>393</v>
      </c>
      <c r="B105" s="47">
        <f t="shared" si="15"/>
        <v>1475</v>
      </c>
      <c r="C105" s="17">
        <f t="shared" si="12"/>
        <v>25</v>
      </c>
      <c r="D105" s="47">
        <v>17629</v>
      </c>
      <c r="E105" s="47">
        <f>C105*D105</f>
        <v>440725</v>
      </c>
      <c r="F105" s="51">
        <f t="shared" si="13"/>
        <v>745177830</v>
      </c>
      <c r="G105" s="57"/>
      <c r="H105" s="50">
        <f t="shared" si="16"/>
        <v>25227.099000000002</v>
      </c>
      <c r="I105" s="46">
        <f>C105*H105</f>
        <v>630677.4750000001</v>
      </c>
      <c r="J105" s="51">
        <f t="shared" si="14"/>
        <v>1066349474.7300001</v>
      </c>
    </row>
    <row r="106" spans="1:10" ht="13.5">
      <c r="A106" s="166" t="s">
        <v>394</v>
      </c>
      <c r="B106" s="47">
        <f t="shared" si="15"/>
        <v>1485</v>
      </c>
      <c r="C106" s="17">
        <f t="shared" si="12"/>
        <v>15</v>
      </c>
      <c r="D106" s="47">
        <v>17699</v>
      </c>
      <c r="E106" s="47">
        <f>C106*D106</f>
        <v>265485</v>
      </c>
      <c r="F106" s="51">
        <f t="shared" si="13"/>
        <v>448882038</v>
      </c>
      <c r="G106" s="57"/>
      <c r="H106" s="50">
        <f t="shared" si="16"/>
        <v>25327.269</v>
      </c>
      <c r="I106" s="46">
        <f>C106*H106</f>
        <v>379909.03500000003</v>
      </c>
      <c r="J106" s="51">
        <f t="shared" si="14"/>
        <v>642350196.378</v>
      </c>
    </row>
    <row r="107" spans="1:10" ht="13.5">
      <c r="A107" s="166" t="s">
        <v>419</v>
      </c>
      <c r="B107" s="48">
        <f t="shared" si="15"/>
        <v>1495</v>
      </c>
      <c r="C107" s="27">
        <f t="shared" si="12"/>
        <v>5</v>
      </c>
      <c r="D107" s="48">
        <v>15142</v>
      </c>
      <c r="E107" s="48">
        <f>C107*D107</f>
        <v>75710</v>
      </c>
      <c r="F107" s="75">
        <f t="shared" si="13"/>
        <v>128010468</v>
      </c>
      <c r="G107" s="57"/>
      <c r="H107" s="50">
        <f>D107*1.431</f>
        <v>21668.202</v>
      </c>
      <c r="I107" s="46">
        <f>C107*H107</f>
        <v>108341.01000000001</v>
      </c>
      <c r="J107" s="51">
        <f t="shared" si="14"/>
        <v>183182979.708</v>
      </c>
    </row>
    <row r="108" spans="1:10" ht="13.5">
      <c r="A108" s="321" t="s">
        <v>0</v>
      </c>
      <c r="B108" s="253"/>
      <c r="C108" s="248"/>
      <c r="D108" s="249">
        <f>SUM(D8:D107)</f>
        <v>1340140</v>
      </c>
      <c r="E108" s="249">
        <f>SUM(E8:E107)</f>
        <v>479173120</v>
      </c>
      <c r="F108" s="250">
        <f>SUM(F8:F107)</f>
        <v>810185911296</v>
      </c>
      <c r="G108" s="52"/>
      <c r="H108" s="76">
        <f>SUM(H8:H107)</f>
        <v>1917740.3400000005</v>
      </c>
      <c r="I108" s="249">
        <f>SUM(I8:I107)</f>
        <v>685696734.7199999</v>
      </c>
      <c r="J108" s="251">
        <f>SUM(J8:J107)</f>
        <v>1159376039064.5757</v>
      </c>
    </row>
    <row r="109" spans="1:10" ht="13.5">
      <c r="A109" s="322"/>
      <c r="B109" s="255"/>
      <c r="C109" s="255"/>
      <c r="D109" s="256" t="s">
        <v>285</v>
      </c>
      <c r="E109" s="256"/>
      <c r="F109" s="264" t="s">
        <v>423</v>
      </c>
      <c r="G109" s="265"/>
      <c r="H109" s="257" t="s">
        <v>296</v>
      </c>
      <c r="I109" s="258"/>
      <c r="J109" s="267" t="s">
        <v>424</v>
      </c>
    </row>
    <row r="110" spans="1:10" ht="13.5">
      <c r="A110" s="323" t="s">
        <v>506</v>
      </c>
      <c r="B110" s="252"/>
      <c r="C110" s="254"/>
      <c r="D110" s="249">
        <f>SUM(D47:D107)</f>
        <v>1317125</v>
      </c>
      <c r="E110" s="249">
        <f>SUM(E47:E107)</f>
        <v>463895455</v>
      </c>
      <c r="F110" s="250">
        <f>SUM(F47:F107)</f>
        <v>784354435314</v>
      </c>
      <c r="G110" s="266"/>
      <c r="H110" s="76">
        <f>SUM(H47:H107)</f>
        <v>1884805.8750000005</v>
      </c>
      <c r="I110" s="249">
        <f>SUM(I47:I107)</f>
        <v>663834396.1049999</v>
      </c>
      <c r="J110" s="251">
        <f>SUM(J47:J107)</f>
        <v>1122411196934.334</v>
      </c>
    </row>
    <row r="111" spans="1:10" ht="13.5">
      <c r="A111" s="324"/>
      <c r="B111" s="259"/>
      <c r="C111" s="260"/>
      <c r="D111" s="302" t="s">
        <v>507</v>
      </c>
      <c r="E111" s="261"/>
      <c r="F111" s="303" t="s">
        <v>510</v>
      </c>
      <c r="G111" s="266"/>
      <c r="H111" s="262" t="s">
        <v>508</v>
      </c>
      <c r="I111" s="263"/>
      <c r="J111" s="268" t="s">
        <v>509</v>
      </c>
    </row>
    <row r="112" spans="1:10" ht="13.5">
      <c r="A112" s="247"/>
      <c r="B112" s="15"/>
      <c r="C112" s="15"/>
      <c r="D112" s="80"/>
      <c r="E112" s="80"/>
      <c r="F112" s="52"/>
      <c r="G112" s="52"/>
      <c r="H112" s="77"/>
      <c r="J112" s="77"/>
    </row>
    <row r="113" ht="13.5">
      <c r="A113" t="s">
        <v>395</v>
      </c>
    </row>
    <row r="114" spans="1:10" ht="27" customHeight="1">
      <c r="A114" s="308" t="s">
        <v>454</v>
      </c>
      <c r="B114" s="308"/>
      <c r="C114" s="308"/>
      <c r="D114" s="308"/>
      <c r="E114" s="308"/>
      <c r="F114" s="308"/>
      <c r="G114" s="308"/>
      <c r="H114" s="308"/>
      <c r="I114" s="308"/>
      <c r="J114" s="308"/>
    </row>
    <row r="115" spans="1:10" ht="16.5" customHeight="1">
      <c r="A115" s="308" t="s">
        <v>453</v>
      </c>
      <c r="B115" s="308"/>
      <c r="C115" s="308"/>
      <c r="D115" s="308"/>
      <c r="E115" s="308"/>
      <c r="F115" s="308"/>
      <c r="G115" s="308"/>
      <c r="H115" s="308"/>
      <c r="I115" s="308"/>
      <c r="J115" s="308"/>
    </row>
    <row r="116" spans="1:10" ht="42.75" customHeight="1">
      <c r="A116" s="308" t="s">
        <v>514</v>
      </c>
      <c r="B116" s="325"/>
      <c r="C116" s="325"/>
      <c r="D116" s="325"/>
      <c r="E116" s="325"/>
      <c r="F116" s="325"/>
      <c r="G116" s="325"/>
      <c r="H116" s="325"/>
      <c r="I116" s="325"/>
      <c r="J116" s="325"/>
    </row>
    <row r="117" spans="1:10" ht="27" customHeight="1">
      <c r="A117" s="308" t="s">
        <v>487</v>
      </c>
      <c r="B117" s="308"/>
      <c r="C117" s="308"/>
      <c r="D117" s="308"/>
      <c r="E117" s="308"/>
      <c r="F117" s="308"/>
      <c r="G117" s="308"/>
      <c r="H117" s="308"/>
      <c r="I117" s="308"/>
      <c r="J117" s="308"/>
    </row>
    <row r="118" spans="1:10" ht="14.25" customHeight="1">
      <c r="A118" s="308"/>
      <c r="B118" s="308"/>
      <c r="C118" s="308"/>
      <c r="D118" s="308"/>
      <c r="E118" s="308"/>
      <c r="F118" s="308"/>
      <c r="G118" s="308"/>
      <c r="H118" s="308"/>
      <c r="I118" s="308"/>
      <c r="J118" s="308"/>
    </row>
    <row r="119" ht="13.5">
      <c r="I119" s="49" t="s">
        <v>1</v>
      </c>
    </row>
    <row r="120" ht="13.5">
      <c r="A120" t="s">
        <v>1</v>
      </c>
    </row>
    <row r="121" spans="1:9" ht="13.5">
      <c r="A121" s="58"/>
      <c r="B121" s="49"/>
      <c r="I121" s="49" t="s">
        <v>1</v>
      </c>
    </row>
    <row r="122" spans="1:2" ht="13.5">
      <c r="A122" s="58"/>
      <c r="B122" s="49"/>
    </row>
    <row r="123" ht="13.5">
      <c r="B123" s="59"/>
    </row>
    <row r="125" ht="13.5">
      <c r="A125" t="s">
        <v>1</v>
      </c>
    </row>
    <row r="126" spans="1:2" ht="13.5">
      <c r="A126" s="49" t="s">
        <v>1</v>
      </c>
      <c r="B126" t="s">
        <v>1</v>
      </c>
    </row>
  </sheetData>
  <sheetProtection/>
  <mergeCells count="16">
    <mergeCell ref="A115:J115"/>
    <mergeCell ref="F5:F7"/>
    <mergeCell ref="I5:I7"/>
    <mergeCell ref="A5:A7"/>
    <mergeCell ref="B5:B7"/>
    <mergeCell ref="A114:J114"/>
    <mergeCell ref="A117:J117"/>
    <mergeCell ref="A118:J118"/>
    <mergeCell ref="J5:J7"/>
    <mergeCell ref="D5:D7"/>
    <mergeCell ref="H5:H7"/>
    <mergeCell ref="C5:C7"/>
    <mergeCell ref="A108:A109"/>
    <mergeCell ref="A110:A111"/>
    <mergeCell ref="E5:E7"/>
    <mergeCell ref="A116:J116"/>
  </mergeCells>
  <printOptions/>
  <pageMargins left="0.75" right="0.75" top="1" bottom="1" header="0.512" footer="0.512"/>
  <pageSetup fitToHeight="0"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 width="14.00390625" style="0" customWidth="1"/>
    <col min="2" max="2" width="8.25390625" style="0" customWidth="1"/>
    <col min="3" max="3" width="7.25390625" style="0" customWidth="1"/>
    <col min="4" max="4" width="8.125" style="0" customWidth="1"/>
    <col min="5" max="5" width="8.00390625" style="0" customWidth="1"/>
    <col min="6" max="6" width="9.875" style="0" customWidth="1"/>
    <col min="7" max="7" width="8.875" style="0" customWidth="1"/>
    <col min="8" max="9" width="8.375" style="0" customWidth="1"/>
  </cols>
  <sheetData>
    <row r="1" spans="1:2" ht="14.25">
      <c r="A1" s="13" t="s">
        <v>473</v>
      </c>
      <c r="B1" s="13"/>
    </row>
    <row r="2" spans="2:5" ht="13.5">
      <c r="B2" s="16"/>
      <c r="C2" s="16"/>
      <c r="D2" s="15"/>
      <c r="E2" s="15"/>
    </row>
    <row r="3" spans="1:8" ht="73.5" customHeight="1">
      <c r="A3" s="20" t="s">
        <v>427</v>
      </c>
      <c r="B3" s="198" t="s">
        <v>274</v>
      </c>
      <c r="C3" s="79" t="s">
        <v>291</v>
      </c>
      <c r="D3" s="199" t="s">
        <v>292</v>
      </c>
      <c r="E3" s="55" t="s">
        <v>295</v>
      </c>
      <c r="F3" s="216" t="s">
        <v>293</v>
      </c>
      <c r="G3" s="241" t="s">
        <v>501</v>
      </c>
      <c r="H3" s="240" t="s">
        <v>502</v>
      </c>
    </row>
    <row r="4" spans="1:14" ht="48" customHeight="1">
      <c r="A4" s="203">
        <v>11224</v>
      </c>
      <c r="B4" s="204" t="s">
        <v>479</v>
      </c>
      <c r="C4" s="205">
        <v>172631</v>
      </c>
      <c r="D4" s="206">
        <v>203776</v>
      </c>
      <c r="E4" s="207">
        <f>C4/D4*100</f>
        <v>84.71606077261306</v>
      </c>
      <c r="F4" s="217">
        <f>A4*E4/100</f>
        <v>9508.53066111809</v>
      </c>
      <c r="G4" s="237">
        <v>100</v>
      </c>
      <c r="H4" s="236" t="s">
        <v>503</v>
      </c>
      <c r="J4" s="85"/>
      <c r="K4" s="200"/>
      <c r="L4" s="200"/>
      <c r="M4" s="201"/>
      <c r="N4" s="202"/>
    </row>
    <row r="5" spans="1:14" ht="13.5">
      <c r="A5" s="214" t="s">
        <v>478</v>
      </c>
      <c r="B5" s="85"/>
      <c r="C5" s="86"/>
      <c r="D5" s="86"/>
      <c r="E5" s="87"/>
      <c r="F5" s="88"/>
      <c r="G5" s="238"/>
      <c r="H5" s="41"/>
      <c r="J5" s="85"/>
      <c r="K5" s="200"/>
      <c r="L5" s="200"/>
      <c r="M5" s="201"/>
      <c r="N5" s="202"/>
    </row>
    <row r="6" spans="1:8" ht="48.75" customHeight="1">
      <c r="A6" s="330">
        <v>11224</v>
      </c>
      <c r="B6" s="215" t="s">
        <v>483</v>
      </c>
      <c r="C6" s="210">
        <v>270679.44490363833</v>
      </c>
      <c r="D6" s="210">
        <v>452020.25957683</v>
      </c>
      <c r="E6" s="78">
        <f>C6/D6*100</f>
        <v>59.88214890125536</v>
      </c>
      <c r="F6" s="218">
        <f>A6*E6/100</f>
        <v>6721.172392676902</v>
      </c>
      <c r="G6" s="239">
        <f>F6/F4*100</f>
        <v>70.68570983486288</v>
      </c>
      <c r="H6" s="271">
        <f>F6-F4</f>
        <v>-2787.3582684411876</v>
      </c>
    </row>
    <row r="7" spans="1:8" ht="26.25" customHeight="1">
      <c r="A7" s="331"/>
      <c r="B7" s="235" t="s">
        <v>482</v>
      </c>
      <c r="C7" s="209">
        <v>320191</v>
      </c>
      <c r="D7" s="209">
        <v>495487</v>
      </c>
      <c r="E7" s="208">
        <f>C7/D7*100</f>
        <v>64.62147341908062</v>
      </c>
      <c r="F7" s="269">
        <f>A6*E7/100</f>
        <v>7253.114176557608</v>
      </c>
      <c r="G7" s="270">
        <f>F7/F4*100</f>
        <v>76.28007349460162</v>
      </c>
      <c r="H7" s="272">
        <f>F7-F4</f>
        <v>-2255.416484560482</v>
      </c>
    </row>
    <row r="8" spans="1:6" ht="13.5">
      <c r="A8" s="84"/>
      <c r="B8" s="85" t="s">
        <v>1</v>
      </c>
      <c r="C8" s="86"/>
      <c r="D8" s="86"/>
      <c r="E8" s="87"/>
      <c r="F8" s="88"/>
    </row>
    <row r="9" ht="13.5">
      <c r="A9" t="s">
        <v>396</v>
      </c>
    </row>
    <row r="10" ht="13.5">
      <c r="A10" s="28" t="s">
        <v>397</v>
      </c>
    </row>
    <row r="11" ht="13.5">
      <c r="A11" s="28" t="s">
        <v>398</v>
      </c>
    </row>
    <row r="12" spans="1:9" ht="13.5" customHeight="1">
      <c r="A12" s="308" t="s">
        <v>484</v>
      </c>
      <c r="B12" s="308"/>
      <c r="C12" s="308"/>
      <c r="D12" s="308"/>
      <c r="E12" s="308"/>
      <c r="F12" s="308"/>
      <c r="G12" s="308"/>
      <c r="H12" s="308"/>
      <c r="I12" s="308"/>
    </row>
    <row r="15" spans="1:7" ht="14.25">
      <c r="A15" s="172" t="s">
        <v>477</v>
      </c>
      <c r="B15" s="169"/>
      <c r="C15" s="169"/>
      <c r="D15" s="169"/>
      <c r="E15" s="24"/>
      <c r="F15" s="24"/>
      <c r="G15" s="24"/>
    </row>
    <row r="16" spans="1:7" ht="13.5">
      <c r="A16" s="169"/>
      <c r="B16" s="169"/>
      <c r="C16" s="169"/>
      <c r="D16" s="169" t="s">
        <v>456</v>
      </c>
      <c r="E16" s="24"/>
      <c r="F16" s="24" t="s">
        <v>456</v>
      </c>
      <c r="G16" s="24"/>
    </row>
    <row r="17" spans="1:9" ht="13.5">
      <c r="A17" s="173" t="s">
        <v>480</v>
      </c>
      <c r="B17" s="332" t="s">
        <v>457</v>
      </c>
      <c r="C17" s="333"/>
      <c r="D17" s="334" t="s">
        <v>476</v>
      </c>
      <c r="E17" s="335"/>
      <c r="F17" s="336" t="s">
        <v>459</v>
      </c>
      <c r="G17" s="333"/>
      <c r="H17" s="334" t="s">
        <v>475</v>
      </c>
      <c r="I17" s="337"/>
    </row>
    <row r="18" spans="1:9" ht="13.5">
      <c r="A18" s="187"/>
      <c r="B18" s="188" t="s">
        <v>474</v>
      </c>
      <c r="C18" s="191" t="s">
        <v>458</v>
      </c>
      <c r="D18" s="189" t="s">
        <v>474</v>
      </c>
      <c r="E18" s="191" t="s">
        <v>458</v>
      </c>
      <c r="F18" s="189" t="s">
        <v>474</v>
      </c>
      <c r="G18" s="191" t="s">
        <v>458</v>
      </c>
      <c r="H18" s="189" t="s">
        <v>460</v>
      </c>
      <c r="I18" s="190" t="s">
        <v>461</v>
      </c>
    </row>
    <row r="19" spans="1:9" ht="13.5">
      <c r="A19" s="174" t="s">
        <v>481</v>
      </c>
      <c r="B19" s="184">
        <v>3224000</v>
      </c>
      <c r="C19" s="192">
        <v>100</v>
      </c>
      <c r="D19" s="195">
        <v>3583300</v>
      </c>
      <c r="E19" s="192">
        <v>100</v>
      </c>
      <c r="F19" s="175">
        <v>3754400</v>
      </c>
      <c r="G19" s="192">
        <v>100</v>
      </c>
      <c r="H19" s="176">
        <f aca="true" t="shared" si="0" ref="H19:H30">F19-B19</f>
        <v>530400</v>
      </c>
      <c r="I19" s="177"/>
    </row>
    <row r="20" spans="1:9" ht="13.5">
      <c r="A20" s="211" t="s">
        <v>462</v>
      </c>
      <c r="B20" s="185">
        <v>108000</v>
      </c>
      <c r="C20" s="193">
        <f>B20/$B$19*100</f>
        <v>3.3498759305210917</v>
      </c>
      <c r="D20" s="195">
        <v>153500</v>
      </c>
      <c r="E20" s="193">
        <v>4.283760779170039</v>
      </c>
      <c r="F20" s="175">
        <v>172300</v>
      </c>
      <c r="G20" s="193">
        <f aca="true" t="shared" si="1" ref="G20:G30">F20/$F$19*100</f>
        <v>4.589281909226508</v>
      </c>
      <c r="H20" s="212">
        <f t="shared" si="0"/>
        <v>64300</v>
      </c>
      <c r="I20" s="213">
        <f aca="true" t="shared" si="2" ref="I20:I30">G20-C20</f>
        <v>1.2394059787054164</v>
      </c>
    </row>
    <row r="21" spans="1:9" ht="13.5">
      <c r="A21" s="211" t="s">
        <v>463</v>
      </c>
      <c r="B21" s="185">
        <v>365000</v>
      </c>
      <c r="C21" s="193">
        <f aca="true" t="shared" si="3" ref="C21:C30">B21/$B$19*100</f>
        <v>11.321339950372208</v>
      </c>
      <c r="D21" s="195">
        <v>405500</v>
      </c>
      <c r="E21" s="193">
        <v>11.316384338458963</v>
      </c>
      <c r="F21" s="175">
        <v>440800</v>
      </c>
      <c r="G21" s="193">
        <f t="shared" si="1"/>
        <v>11.740890688259109</v>
      </c>
      <c r="H21" s="212">
        <f t="shared" si="0"/>
        <v>75800</v>
      </c>
      <c r="I21" s="213">
        <f t="shared" si="2"/>
        <v>0.419550737886901</v>
      </c>
    </row>
    <row r="22" spans="1:9" ht="13.5">
      <c r="A22" s="211" t="s">
        <v>464</v>
      </c>
      <c r="B22" s="185">
        <v>190000</v>
      </c>
      <c r="C22" s="193">
        <f t="shared" si="3"/>
        <v>5.893300248138958</v>
      </c>
      <c r="D22" s="195">
        <v>304000</v>
      </c>
      <c r="E22" s="193">
        <v>8.483799849300924</v>
      </c>
      <c r="F22" s="175">
        <v>345300</v>
      </c>
      <c r="G22" s="193">
        <f t="shared" si="1"/>
        <v>9.19720860856595</v>
      </c>
      <c r="H22" s="212">
        <f t="shared" si="0"/>
        <v>155300</v>
      </c>
      <c r="I22" s="213">
        <f t="shared" si="2"/>
        <v>3.303908360426991</v>
      </c>
    </row>
    <row r="23" spans="1:9" ht="13.5">
      <c r="A23" s="211" t="s">
        <v>465</v>
      </c>
      <c r="B23" s="185">
        <v>185000</v>
      </c>
      <c r="C23" s="193">
        <f t="shared" si="3"/>
        <v>5.738213399503723</v>
      </c>
      <c r="D23" s="195">
        <v>220300</v>
      </c>
      <c r="E23" s="193">
        <v>6.147964167108531</v>
      </c>
      <c r="F23" s="175">
        <v>221300</v>
      </c>
      <c r="G23" s="193">
        <f t="shared" si="1"/>
        <v>5.894417217131898</v>
      </c>
      <c r="H23" s="212">
        <f t="shared" si="0"/>
        <v>36300</v>
      </c>
      <c r="I23" s="213">
        <f t="shared" si="2"/>
        <v>0.15620381762817548</v>
      </c>
    </row>
    <row r="24" spans="1:9" ht="13.5">
      <c r="A24" s="273" t="s">
        <v>466</v>
      </c>
      <c r="B24" s="274">
        <v>274000</v>
      </c>
      <c r="C24" s="275">
        <f t="shared" si="3"/>
        <v>8.498759305210918</v>
      </c>
      <c r="D24" s="276">
        <v>355200</v>
      </c>
      <c r="E24" s="275">
        <v>9.912650350235817</v>
      </c>
      <c r="F24" s="277">
        <v>350700</v>
      </c>
      <c r="G24" s="275">
        <f t="shared" si="1"/>
        <v>9.341039846580014</v>
      </c>
      <c r="H24" s="278">
        <f t="shared" si="0"/>
        <v>76700</v>
      </c>
      <c r="I24" s="279">
        <f t="shared" si="2"/>
        <v>0.8422805413690959</v>
      </c>
    </row>
    <row r="25" spans="1:9" ht="13.5">
      <c r="A25" s="182" t="s">
        <v>467</v>
      </c>
      <c r="B25" s="185">
        <v>245000</v>
      </c>
      <c r="C25" s="193">
        <f t="shared" si="3"/>
        <v>7.59925558312655</v>
      </c>
      <c r="D25" s="195">
        <v>281300</v>
      </c>
      <c r="E25" s="193">
        <v>7.850305584237994</v>
      </c>
      <c r="F25" s="175">
        <v>261000</v>
      </c>
      <c r="G25" s="193">
        <f t="shared" si="1"/>
        <v>6.951843170679736</v>
      </c>
      <c r="H25" s="176">
        <f t="shared" si="0"/>
        <v>16000</v>
      </c>
      <c r="I25" s="178">
        <f t="shared" si="2"/>
        <v>-0.6474124124468137</v>
      </c>
    </row>
    <row r="26" spans="1:9" ht="13.5">
      <c r="A26" s="182" t="s">
        <v>468</v>
      </c>
      <c r="B26" s="185">
        <v>473000</v>
      </c>
      <c r="C26" s="193">
        <f t="shared" si="3"/>
        <v>14.671215880893302</v>
      </c>
      <c r="D26" s="195">
        <v>491400</v>
      </c>
      <c r="E26" s="193">
        <v>13.713615940613403</v>
      </c>
      <c r="F26" s="175">
        <v>535700</v>
      </c>
      <c r="G26" s="193">
        <f t="shared" si="1"/>
        <v>14.26859151928404</v>
      </c>
      <c r="H26" s="176">
        <f t="shared" si="0"/>
        <v>62700</v>
      </c>
      <c r="I26" s="178">
        <f t="shared" si="2"/>
        <v>-0.40262436160926107</v>
      </c>
    </row>
    <row r="27" spans="1:9" ht="13.5">
      <c r="A27" s="182" t="s">
        <v>469</v>
      </c>
      <c r="B27" s="185">
        <v>391000</v>
      </c>
      <c r="C27" s="193">
        <f t="shared" si="3"/>
        <v>12.127791563275435</v>
      </c>
      <c r="D27" s="195">
        <v>388400</v>
      </c>
      <c r="E27" s="193">
        <v>10.839170596935785</v>
      </c>
      <c r="F27" s="175">
        <v>418500</v>
      </c>
      <c r="G27" s="193">
        <f t="shared" si="1"/>
        <v>11.14692094608992</v>
      </c>
      <c r="H27" s="176">
        <f t="shared" si="0"/>
        <v>27500</v>
      </c>
      <c r="I27" s="178">
        <f t="shared" si="2"/>
        <v>-0.9808706171855146</v>
      </c>
    </row>
    <row r="28" spans="1:9" ht="13.5">
      <c r="A28" s="182" t="s">
        <v>470</v>
      </c>
      <c r="B28" s="185">
        <v>514000</v>
      </c>
      <c r="C28" s="193">
        <f t="shared" si="3"/>
        <v>15.942928039702235</v>
      </c>
      <c r="D28" s="195">
        <v>473500</v>
      </c>
      <c r="E28" s="193">
        <v>13.214076410013117</v>
      </c>
      <c r="F28" s="175">
        <f>296400+213700</f>
        <v>510100</v>
      </c>
      <c r="G28" s="193">
        <f t="shared" si="1"/>
        <v>13.58672490943959</v>
      </c>
      <c r="H28" s="176">
        <f t="shared" si="0"/>
        <v>-3900</v>
      </c>
      <c r="I28" s="178">
        <f t="shared" si="2"/>
        <v>-2.356203130262644</v>
      </c>
    </row>
    <row r="29" spans="1:9" ht="13.5">
      <c r="A29" s="182" t="s">
        <v>471</v>
      </c>
      <c r="B29" s="185">
        <v>336000</v>
      </c>
      <c r="C29" s="193">
        <f t="shared" si="3"/>
        <v>10.421836228287841</v>
      </c>
      <c r="D29" s="196">
        <v>337600</v>
      </c>
      <c r="E29" s="193">
        <v>9.421482990539447</v>
      </c>
      <c r="F29" s="175">
        <f>150100+99700+65200</f>
        <v>315000</v>
      </c>
      <c r="G29" s="193">
        <f t="shared" si="1"/>
        <v>8.39015555082037</v>
      </c>
      <c r="H29" s="176">
        <f t="shared" si="0"/>
        <v>-21000</v>
      </c>
      <c r="I29" s="178">
        <f t="shared" si="2"/>
        <v>-2.0316806774674703</v>
      </c>
    </row>
    <row r="30" spans="1:9" ht="13.5">
      <c r="A30" s="183" t="s">
        <v>472</v>
      </c>
      <c r="B30" s="186">
        <v>136000</v>
      </c>
      <c r="C30" s="194">
        <f t="shared" si="3"/>
        <v>4.218362282878412</v>
      </c>
      <c r="D30" s="197">
        <v>125800</v>
      </c>
      <c r="E30" s="194">
        <v>3.5107303323751853</v>
      </c>
      <c r="F30" s="179">
        <f>88700+21900+29200</f>
        <v>139800</v>
      </c>
      <c r="G30" s="194">
        <f t="shared" si="1"/>
        <v>3.723630939697422</v>
      </c>
      <c r="H30" s="180">
        <f t="shared" si="0"/>
        <v>3800</v>
      </c>
      <c r="I30" s="181">
        <f t="shared" si="2"/>
        <v>-0.4947313431809901</v>
      </c>
    </row>
    <row r="31" spans="1:7" ht="13.5">
      <c r="A31" s="169"/>
      <c r="B31" s="169"/>
      <c r="C31" s="169"/>
      <c r="D31" s="169"/>
      <c r="E31" s="24"/>
      <c r="F31" s="24"/>
      <c r="G31" s="24"/>
    </row>
    <row r="32" spans="1:7" ht="13.5">
      <c r="A32" s="169" t="s">
        <v>415</v>
      </c>
      <c r="B32" s="169"/>
      <c r="C32" s="169"/>
      <c r="D32" s="169"/>
      <c r="E32" s="24"/>
      <c r="F32" s="24"/>
      <c r="G32" s="24"/>
    </row>
    <row r="33" spans="1:7" ht="13.5">
      <c r="A33" s="170" t="s">
        <v>486</v>
      </c>
      <c r="B33" s="169"/>
      <c r="C33" s="169"/>
      <c r="D33" s="169"/>
      <c r="E33" s="24"/>
      <c r="F33" s="24"/>
      <c r="G33" s="24"/>
    </row>
    <row r="34" spans="1:7" ht="13.5">
      <c r="A34" s="171" t="s">
        <v>485</v>
      </c>
      <c r="B34" s="169"/>
      <c r="C34" s="169"/>
      <c r="D34" s="169"/>
      <c r="E34" s="24"/>
      <c r="F34" s="24"/>
      <c r="G34" s="24"/>
    </row>
    <row r="35" spans="1:8" ht="30.75" customHeight="1">
      <c r="A35" s="329" t="s">
        <v>495</v>
      </c>
      <c r="B35" s="329"/>
      <c r="C35" s="329"/>
      <c r="D35" s="329"/>
      <c r="E35" s="329"/>
      <c r="F35" s="329"/>
      <c r="G35" s="329"/>
      <c r="H35" s="329"/>
    </row>
  </sheetData>
  <sheetProtection/>
  <mergeCells count="7">
    <mergeCell ref="A35:H35"/>
    <mergeCell ref="A6:A7"/>
    <mergeCell ref="B17:C17"/>
    <mergeCell ref="D17:E17"/>
    <mergeCell ref="F17:G17"/>
    <mergeCell ref="H17:I17"/>
    <mergeCell ref="A12:I12"/>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A1" sqref="A1"/>
    </sheetView>
  </sheetViews>
  <sheetFormatPr defaultColWidth="9.00390625" defaultRowHeight="13.5"/>
  <cols>
    <col min="1" max="1" width="2.625" style="0" customWidth="1"/>
    <col min="2" max="2" width="3.625" style="0" customWidth="1"/>
    <col min="3" max="3" width="21.125" style="0" customWidth="1"/>
    <col min="4" max="4" width="7.25390625" style="0" customWidth="1"/>
    <col min="5" max="6" width="7.75390625" style="0" customWidth="1"/>
    <col min="7" max="8" width="8.375" style="0" customWidth="1"/>
    <col min="9" max="9" width="10.25390625" style="0" customWidth="1"/>
    <col min="10" max="10" width="9.50390625" style="0" customWidth="1"/>
    <col min="11" max="12" width="6.75390625" style="0" customWidth="1"/>
  </cols>
  <sheetData>
    <row r="1" spans="1:8" ht="16.5">
      <c r="A1" s="14" t="s">
        <v>411</v>
      </c>
      <c r="C1" s="1"/>
      <c r="D1" s="1"/>
      <c r="E1" s="2"/>
      <c r="F1" s="2"/>
      <c r="G1" s="2"/>
      <c r="H1" s="2"/>
    </row>
    <row r="2" spans="1:8" ht="16.5">
      <c r="A2" s="2"/>
      <c r="B2" s="2"/>
      <c r="C2" s="3"/>
      <c r="D2" s="3"/>
      <c r="E2" s="8"/>
      <c r="F2" s="2"/>
      <c r="G2" s="2"/>
      <c r="H2" s="2"/>
    </row>
    <row r="3" spans="1:12" ht="48">
      <c r="A3" s="338" t="s">
        <v>2</v>
      </c>
      <c r="B3" s="339"/>
      <c r="C3" s="340"/>
      <c r="D3" s="53" t="s">
        <v>401</v>
      </c>
      <c r="E3" s="21" t="s">
        <v>488</v>
      </c>
      <c r="F3" s="136" t="s">
        <v>489</v>
      </c>
      <c r="G3" s="22" t="s">
        <v>402</v>
      </c>
      <c r="H3" s="22" t="s">
        <v>403</v>
      </c>
      <c r="I3" s="54" t="s">
        <v>428</v>
      </c>
      <c r="J3" s="55" t="s">
        <v>404</v>
      </c>
      <c r="K3" s="21" t="s">
        <v>283</v>
      </c>
      <c r="L3" s="109" t="s">
        <v>284</v>
      </c>
    </row>
    <row r="4" spans="1:12" ht="13.5">
      <c r="A4" s="5">
        <v>1</v>
      </c>
      <c r="B4" s="110" t="s">
        <v>3</v>
      </c>
      <c r="C4" s="111" t="s">
        <v>4</v>
      </c>
      <c r="D4" s="112">
        <v>950853</v>
      </c>
      <c r="E4" s="114">
        <v>0.006845</v>
      </c>
      <c r="F4" s="113">
        <v>0.003357</v>
      </c>
      <c r="G4" s="114">
        <v>0.241516</v>
      </c>
      <c r="H4" s="114">
        <v>0.037141</v>
      </c>
      <c r="I4" s="132">
        <f aca="true" t="shared" si="0" ref="I4:I47">D4*E4</f>
        <v>6508.588785</v>
      </c>
      <c r="J4" s="63">
        <f aca="true" t="shared" si="1" ref="J4:J47">D4*F4</f>
        <v>3192.0135210000003</v>
      </c>
      <c r="K4" s="60">
        <f aca="true" t="shared" si="2" ref="K4:K47">G4*I4</f>
        <v>1571.9283289980601</v>
      </c>
      <c r="L4" s="67">
        <f aca="true" t="shared" si="3" ref="L4:L47">H4*I4</f>
        <v>241.735496063685</v>
      </c>
    </row>
    <row r="5" spans="1:12" ht="13.5">
      <c r="A5" s="6">
        <f aca="true" t="shared" si="4" ref="A5:A46">A4+1</f>
        <v>2</v>
      </c>
      <c r="B5" s="115" t="s">
        <v>5</v>
      </c>
      <c r="C5" s="116" t="s">
        <v>86</v>
      </c>
      <c r="D5" s="138">
        <v>950853</v>
      </c>
      <c r="E5" s="118">
        <v>7.4E-05</v>
      </c>
      <c r="F5" s="117">
        <v>5.1E-05</v>
      </c>
      <c r="G5" s="118">
        <v>0.309507</v>
      </c>
      <c r="H5" s="118">
        <v>0.10659</v>
      </c>
      <c r="I5" s="133">
        <f t="shared" si="0"/>
        <v>70.36312199999999</v>
      </c>
      <c r="J5" s="65">
        <f t="shared" si="1"/>
        <v>48.493503</v>
      </c>
      <c r="K5" s="61">
        <f t="shared" si="2"/>
        <v>21.777878800853994</v>
      </c>
      <c r="L5" s="68">
        <f t="shared" si="3"/>
        <v>7.500005173979999</v>
      </c>
    </row>
    <row r="6" spans="1:12" ht="13.5">
      <c r="A6" s="6">
        <f t="shared" si="4"/>
        <v>3</v>
      </c>
      <c r="B6" s="119" t="s">
        <v>6</v>
      </c>
      <c r="C6" s="116" t="s">
        <v>88</v>
      </c>
      <c r="D6" s="138">
        <v>950853</v>
      </c>
      <c r="E6" s="118">
        <v>0.000528</v>
      </c>
      <c r="F6" s="117">
        <v>0.000236</v>
      </c>
      <c r="G6" s="118">
        <v>0.103751</v>
      </c>
      <c r="H6" s="118">
        <v>0.031278</v>
      </c>
      <c r="I6" s="133">
        <f t="shared" si="0"/>
        <v>502.05038400000007</v>
      </c>
      <c r="J6" s="65">
        <f t="shared" si="1"/>
        <v>224.401308</v>
      </c>
      <c r="K6" s="61">
        <f t="shared" si="2"/>
        <v>52.08822939038401</v>
      </c>
      <c r="L6" s="68">
        <f t="shared" si="3"/>
        <v>15.703131910752003</v>
      </c>
    </row>
    <row r="7" spans="1:12" ht="13.5">
      <c r="A7" s="6">
        <f t="shared" si="4"/>
        <v>4</v>
      </c>
      <c r="B7" s="120" t="s">
        <v>7</v>
      </c>
      <c r="C7" s="116" t="s">
        <v>8</v>
      </c>
      <c r="D7" s="138">
        <v>950853</v>
      </c>
      <c r="E7" s="118">
        <v>9.1E-05</v>
      </c>
      <c r="F7" s="117">
        <v>4.5E-05</v>
      </c>
      <c r="G7" s="118">
        <v>0.055077</v>
      </c>
      <c r="H7" s="118">
        <v>0.052699</v>
      </c>
      <c r="I7" s="133">
        <f t="shared" si="0"/>
        <v>86.527623</v>
      </c>
      <c r="J7" s="131">
        <f t="shared" si="1"/>
        <v>42.788385000000005</v>
      </c>
      <c r="K7" s="61">
        <f t="shared" si="2"/>
        <v>4.765681891971</v>
      </c>
      <c r="L7" s="68">
        <f t="shared" si="3"/>
        <v>4.5599192044770005</v>
      </c>
    </row>
    <row r="8" spans="1:12" ht="13.5">
      <c r="A8" s="6">
        <f t="shared" si="4"/>
        <v>5</v>
      </c>
      <c r="B8" s="120" t="s">
        <v>9</v>
      </c>
      <c r="C8" s="116" t="s">
        <v>430</v>
      </c>
      <c r="D8" s="138">
        <v>950853</v>
      </c>
      <c r="E8" s="118">
        <v>0.033672</v>
      </c>
      <c r="F8" s="117">
        <v>0.012554</v>
      </c>
      <c r="G8" s="118">
        <v>0.035884</v>
      </c>
      <c r="H8" s="118">
        <v>0.034851</v>
      </c>
      <c r="I8" s="133">
        <f t="shared" si="0"/>
        <v>32017.122216</v>
      </c>
      <c r="J8" s="65">
        <f t="shared" si="1"/>
        <v>11937.008561999999</v>
      </c>
      <c r="K8" s="61">
        <f t="shared" si="2"/>
        <v>1148.902413598944</v>
      </c>
      <c r="L8" s="68">
        <f t="shared" si="3"/>
        <v>1115.828726349816</v>
      </c>
    </row>
    <row r="9" spans="1:12" ht="13.5">
      <c r="A9" s="6">
        <f t="shared" si="4"/>
        <v>6</v>
      </c>
      <c r="B9" s="120" t="s">
        <v>10</v>
      </c>
      <c r="C9" s="116" t="s">
        <v>11</v>
      </c>
      <c r="D9" s="138">
        <v>950853</v>
      </c>
      <c r="E9" s="137">
        <v>0.00186</v>
      </c>
      <c r="F9" s="117">
        <v>0.00075</v>
      </c>
      <c r="G9" s="118">
        <v>0.114258</v>
      </c>
      <c r="H9" s="118">
        <v>0.079411</v>
      </c>
      <c r="I9" s="133">
        <f t="shared" si="0"/>
        <v>1768.5865800000001</v>
      </c>
      <c r="J9" s="65">
        <f t="shared" si="1"/>
        <v>713.13975</v>
      </c>
      <c r="K9" s="61">
        <f t="shared" si="2"/>
        <v>202.07516545764003</v>
      </c>
      <c r="L9" s="68">
        <f t="shared" si="3"/>
        <v>140.44522890438</v>
      </c>
    </row>
    <row r="10" spans="1:12" ht="13.5">
      <c r="A10" s="6">
        <f t="shared" si="4"/>
        <v>7</v>
      </c>
      <c r="B10" s="120" t="s">
        <v>12</v>
      </c>
      <c r="C10" s="116" t="s">
        <v>13</v>
      </c>
      <c r="D10" s="138">
        <v>950853</v>
      </c>
      <c r="E10" s="118">
        <v>0.001949</v>
      </c>
      <c r="F10" s="117">
        <v>0.000713</v>
      </c>
      <c r="G10" s="118">
        <v>0.053391</v>
      </c>
      <c r="H10" s="118">
        <v>0.045258</v>
      </c>
      <c r="I10" s="133">
        <f t="shared" si="0"/>
        <v>1853.212497</v>
      </c>
      <c r="J10" s="65">
        <f t="shared" si="1"/>
        <v>677.958189</v>
      </c>
      <c r="K10" s="61">
        <f t="shared" si="2"/>
        <v>98.944868427327</v>
      </c>
      <c r="L10" s="68">
        <f t="shared" si="3"/>
        <v>83.872691189226</v>
      </c>
    </row>
    <row r="11" spans="1:12" ht="13.5">
      <c r="A11" s="6">
        <f t="shared" si="4"/>
        <v>8</v>
      </c>
      <c r="B11" s="120" t="s">
        <v>16</v>
      </c>
      <c r="C11" s="116" t="s">
        <v>15</v>
      </c>
      <c r="D11" s="138">
        <v>950853</v>
      </c>
      <c r="E11" s="118">
        <v>0.002608</v>
      </c>
      <c r="F11" s="117">
        <v>0.00087</v>
      </c>
      <c r="G11" s="118">
        <v>0.013868</v>
      </c>
      <c r="H11" s="118">
        <v>0.013824</v>
      </c>
      <c r="I11" s="133">
        <f t="shared" si="0"/>
        <v>2479.824624</v>
      </c>
      <c r="J11" s="65">
        <f t="shared" si="1"/>
        <v>827.24211</v>
      </c>
      <c r="K11" s="61">
        <f t="shared" si="2"/>
        <v>34.390207885632</v>
      </c>
      <c r="L11" s="68">
        <f t="shared" si="3"/>
        <v>34.281095602175995</v>
      </c>
    </row>
    <row r="12" spans="1:12" ht="13.5">
      <c r="A12" s="6">
        <f t="shared" si="4"/>
        <v>9</v>
      </c>
      <c r="B12" s="120" t="s">
        <v>18</v>
      </c>
      <c r="C12" s="116" t="s">
        <v>17</v>
      </c>
      <c r="D12" s="138">
        <v>950853</v>
      </c>
      <c r="E12" s="118">
        <v>0.010929</v>
      </c>
      <c r="F12" s="117">
        <v>0.003352</v>
      </c>
      <c r="G12" s="118">
        <v>0.00101</v>
      </c>
      <c r="H12" s="118">
        <v>0.00101</v>
      </c>
      <c r="I12" s="133">
        <f t="shared" si="0"/>
        <v>10391.872437</v>
      </c>
      <c r="J12" s="65">
        <f t="shared" si="1"/>
        <v>3187.259256</v>
      </c>
      <c r="K12" s="61">
        <f t="shared" si="2"/>
        <v>10.49579116137</v>
      </c>
      <c r="L12" s="68">
        <f t="shared" si="3"/>
        <v>10.49579116137</v>
      </c>
    </row>
    <row r="13" spans="1:12" ht="13.5">
      <c r="A13" s="6">
        <f t="shared" si="4"/>
        <v>10</v>
      </c>
      <c r="B13" s="120" t="s">
        <v>20</v>
      </c>
      <c r="C13" s="116" t="s">
        <v>431</v>
      </c>
      <c r="D13" s="138">
        <v>950853</v>
      </c>
      <c r="E13" s="118">
        <v>0.002747</v>
      </c>
      <c r="F13" s="117">
        <v>0.000983</v>
      </c>
      <c r="G13" s="118">
        <v>0.047522</v>
      </c>
      <c r="H13" s="118">
        <v>0.045488</v>
      </c>
      <c r="I13" s="133">
        <f t="shared" si="0"/>
        <v>2611.993191</v>
      </c>
      <c r="J13" s="65">
        <f t="shared" si="1"/>
        <v>934.688499</v>
      </c>
      <c r="K13" s="61">
        <f t="shared" si="2"/>
        <v>124.12714042270201</v>
      </c>
      <c r="L13" s="68">
        <f t="shared" si="3"/>
        <v>118.814346272208</v>
      </c>
    </row>
    <row r="14" spans="1:12" ht="13.5">
      <c r="A14" s="6">
        <f t="shared" si="4"/>
        <v>11</v>
      </c>
      <c r="B14" s="115" t="s">
        <v>22</v>
      </c>
      <c r="C14" s="116" t="s">
        <v>432</v>
      </c>
      <c r="D14" s="138">
        <v>950853</v>
      </c>
      <c r="E14" s="137">
        <v>0.001363</v>
      </c>
      <c r="F14" s="117">
        <v>0.000639</v>
      </c>
      <c r="G14" s="118">
        <v>0.036382</v>
      </c>
      <c r="H14" s="118">
        <v>0.034247</v>
      </c>
      <c r="I14" s="133">
        <f t="shared" si="0"/>
        <v>1296.012639</v>
      </c>
      <c r="J14" s="65">
        <f t="shared" si="1"/>
        <v>607.595067</v>
      </c>
      <c r="K14" s="61">
        <f t="shared" si="2"/>
        <v>47.151531832098</v>
      </c>
      <c r="L14" s="68">
        <f t="shared" si="3"/>
        <v>44.384544847833</v>
      </c>
    </row>
    <row r="15" spans="1:12" ht="13.5">
      <c r="A15" s="6">
        <f t="shared" si="4"/>
        <v>12</v>
      </c>
      <c r="B15" s="115" t="s">
        <v>26</v>
      </c>
      <c r="C15" s="139" t="s">
        <v>23</v>
      </c>
      <c r="D15" s="138">
        <v>950853</v>
      </c>
      <c r="E15" s="118">
        <v>1.7E-05</v>
      </c>
      <c r="F15" s="117">
        <v>8E-06</v>
      </c>
      <c r="G15" s="118">
        <v>0.077759</v>
      </c>
      <c r="H15" s="118">
        <v>0.058837</v>
      </c>
      <c r="I15" s="133">
        <f t="shared" si="0"/>
        <v>16.164501</v>
      </c>
      <c r="J15" s="65">
        <f t="shared" si="1"/>
        <v>7.606824</v>
      </c>
      <c r="K15" s="61">
        <f t="shared" si="2"/>
        <v>1.256935433259</v>
      </c>
      <c r="L15" s="68">
        <f t="shared" si="3"/>
        <v>0.9510707453370001</v>
      </c>
    </row>
    <row r="16" spans="1:12" ht="13.5">
      <c r="A16" s="6">
        <f t="shared" si="4"/>
        <v>13</v>
      </c>
      <c r="B16" s="120" t="s">
        <v>24</v>
      </c>
      <c r="C16" s="116" t="s">
        <v>25</v>
      </c>
      <c r="D16" s="138">
        <v>950853</v>
      </c>
      <c r="E16" s="118">
        <v>0.00029</v>
      </c>
      <c r="F16" s="117">
        <v>0.000145</v>
      </c>
      <c r="G16" s="118">
        <v>0.044575</v>
      </c>
      <c r="H16" s="118">
        <v>0.042045</v>
      </c>
      <c r="I16" s="133">
        <f t="shared" si="0"/>
        <v>275.74737</v>
      </c>
      <c r="J16" s="65">
        <f t="shared" si="1"/>
        <v>137.873685</v>
      </c>
      <c r="K16" s="61">
        <f t="shared" si="2"/>
        <v>12.29143901775</v>
      </c>
      <c r="L16" s="68">
        <f t="shared" si="3"/>
        <v>11.593798171649999</v>
      </c>
    </row>
    <row r="17" spans="1:12" ht="13.5">
      <c r="A17" s="6">
        <f t="shared" si="4"/>
        <v>14</v>
      </c>
      <c r="B17" s="120" t="s">
        <v>28</v>
      </c>
      <c r="C17" s="116" t="s">
        <v>27</v>
      </c>
      <c r="D17" s="138">
        <v>950853</v>
      </c>
      <c r="E17" s="118">
        <v>0.001301</v>
      </c>
      <c r="F17" s="117">
        <v>0.000355</v>
      </c>
      <c r="G17" s="118">
        <v>0.010167</v>
      </c>
      <c r="H17" s="118">
        <v>0.009865</v>
      </c>
      <c r="I17" s="133">
        <f t="shared" si="0"/>
        <v>1237.059753</v>
      </c>
      <c r="J17" s="65">
        <f t="shared" si="1"/>
        <v>337.552815</v>
      </c>
      <c r="K17" s="61">
        <f t="shared" si="2"/>
        <v>12.577186508751002</v>
      </c>
      <c r="L17" s="68">
        <f t="shared" si="3"/>
        <v>12.203594463345</v>
      </c>
    </row>
    <row r="18" spans="1:12" ht="13.5">
      <c r="A18" s="6">
        <f t="shared" si="4"/>
        <v>15</v>
      </c>
      <c r="B18" s="120" t="s">
        <v>30</v>
      </c>
      <c r="C18" s="116" t="s">
        <v>29</v>
      </c>
      <c r="D18" s="138">
        <v>950853</v>
      </c>
      <c r="E18" s="118">
        <v>0.000466</v>
      </c>
      <c r="F18" s="117">
        <v>7.6E-05</v>
      </c>
      <c r="G18" s="118">
        <v>0.014371</v>
      </c>
      <c r="H18" s="118">
        <v>0.013526</v>
      </c>
      <c r="I18" s="133">
        <f t="shared" si="0"/>
        <v>443.097498</v>
      </c>
      <c r="J18" s="65">
        <f t="shared" si="1"/>
        <v>72.26482800000001</v>
      </c>
      <c r="K18" s="61">
        <f t="shared" si="2"/>
        <v>6.367754143758</v>
      </c>
      <c r="L18" s="68">
        <f t="shared" si="3"/>
        <v>5.993336757948</v>
      </c>
    </row>
    <row r="19" spans="1:12" ht="13.5">
      <c r="A19" s="6">
        <f t="shared" si="4"/>
        <v>16</v>
      </c>
      <c r="B19" s="120" t="s">
        <v>32</v>
      </c>
      <c r="C19" s="116" t="s">
        <v>31</v>
      </c>
      <c r="D19" s="138">
        <v>950853</v>
      </c>
      <c r="E19" s="137">
        <v>0.001907</v>
      </c>
      <c r="F19" s="117">
        <v>0.000813</v>
      </c>
      <c r="G19" s="118">
        <v>0.07249</v>
      </c>
      <c r="H19" s="118">
        <v>0.066606</v>
      </c>
      <c r="I19" s="133">
        <f t="shared" si="0"/>
        <v>1813.276671</v>
      </c>
      <c r="J19" s="65">
        <f t="shared" si="1"/>
        <v>773.043489</v>
      </c>
      <c r="K19" s="61">
        <f t="shared" si="2"/>
        <v>131.44442588079</v>
      </c>
      <c r="L19" s="68">
        <f t="shared" si="3"/>
        <v>120.775105948626</v>
      </c>
    </row>
    <row r="20" spans="1:12" ht="13.5">
      <c r="A20" s="6">
        <f t="shared" si="4"/>
        <v>17</v>
      </c>
      <c r="B20" s="120" t="s">
        <v>34</v>
      </c>
      <c r="C20" s="116" t="s">
        <v>433</v>
      </c>
      <c r="D20" s="138">
        <v>950853</v>
      </c>
      <c r="E20" s="118">
        <v>0.00026</v>
      </c>
      <c r="F20" s="117">
        <v>0.000111</v>
      </c>
      <c r="G20" s="118">
        <v>0.035687</v>
      </c>
      <c r="H20" s="118">
        <v>0.034569</v>
      </c>
      <c r="I20" s="133">
        <f t="shared" si="0"/>
        <v>247.22177999999997</v>
      </c>
      <c r="J20" s="65">
        <f t="shared" si="1"/>
        <v>105.544683</v>
      </c>
      <c r="K20" s="61">
        <f t="shared" si="2"/>
        <v>8.822603662859999</v>
      </c>
      <c r="L20" s="68">
        <f t="shared" si="3"/>
        <v>8.54620971282</v>
      </c>
    </row>
    <row r="21" spans="1:12" ht="13.5">
      <c r="A21" s="6">
        <f t="shared" si="4"/>
        <v>18</v>
      </c>
      <c r="B21" s="120" t="s">
        <v>36</v>
      </c>
      <c r="C21" s="116" t="s">
        <v>434</v>
      </c>
      <c r="D21" s="138">
        <v>950853</v>
      </c>
      <c r="E21" s="118">
        <v>0.000332</v>
      </c>
      <c r="F21" s="117">
        <v>0.000156</v>
      </c>
      <c r="G21" s="118">
        <v>0.042722</v>
      </c>
      <c r="H21" s="118">
        <v>0.040236</v>
      </c>
      <c r="I21" s="133">
        <f t="shared" si="0"/>
        <v>315.683196</v>
      </c>
      <c r="J21" s="65">
        <f t="shared" si="1"/>
        <v>148.333068</v>
      </c>
      <c r="K21" s="61">
        <f t="shared" si="2"/>
        <v>13.486617499512</v>
      </c>
      <c r="L21" s="68">
        <f t="shared" si="3"/>
        <v>12.701829074256</v>
      </c>
    </row>
    <row r="22" spans="1:12" ht="13.5">
      <c r="A22" s="6">
        <f t="shared" si="4"/>
        <v>19</v>
      </c>
      <c r="B22" s="120" t="s">
        <v>38</v>
      </c>
      <c r="C22" s="116" t="s">
        <v>435</v>
      </c>
      <c r="D22" s="138">
        <v>950853</v>
      </c>
      <c r="E22" s="118">
        <v>0.000484</v>
      </c>
      <c r="F22" s="117">
        <v>0.000181</v>
      </c>
      <c r="G22" s="118">
        <v>0.01522</v>
      </c>
      <c r="H22" s="118">
        <v>0.014918</v>
      </c>
      <c r="I22" s="133">
        <f t="shared" si="0"/>
        <v>460.212852</v>
      </c>
      <c r="J22" s="65">
        <f t="shared" si="1"/>
        <v>172.10439300000002</v>
      </c>
      <c r="K22" s="61">
        <f t="shared" si="2"/>
        <v>7.004439607439999</v>
      </c>
      <c r="L22" s="68">
        <f t="shared" si="3"/>
        <v>6.865455326136001</v>
      </c>
    </row>
    <row r="23" spans="1:12" ht="13.5">
      <c r="A23" s="6">
        <f t="shared" si="4"/>
        <v>20</v>
      </c>
      <c r="B23" s="120" t="s">
        <v>39</v>
      </c>
      <c r="C23" s="116" t="s">
        <v>436</v>
      </c>
      <c r="D23" s="138">
        <v>950853</v>
      </c>
      <c r="E23" s="118">
        <v>0.000601</v>
      </c>
      <c r="F23" s="117">
        <v>0.000237</v>
      </c>
      <c r="G23" s="118">
        <v>0.028739</v>
      </c>
      <c r="H23" s="118">
        <v>0.028242</v>
      </c>
      <c r="I23" s="133">
        <f t="shared" si="0"/>
        <v>571.4626529999999</v>
      </c>
      <c r="J23" s="65">
        <f t="shared" si="1"/>
        <v>225.352161</v>
      </c>
      <c r="K23" s="61">
        <f t="shared" si="2"/>
        <v>16.423265184566997</v>
      </c>
      <c r="L23" s="68">
        <f t="shared" si="3"/>
        <v>16.139248246025996</v>
      </c>
    </row>
    <row r="24" spans="1:12" ht="13.5">
      <c r="A24" s="6">
        <f t="shared" si="4"/>
        <v>21</v>
      </c>
      <c r="B24" s="120" t="s">
        <v>41</v>
      </c>
      <c r="C24" s="116" t="s">
        <v>40</v>
      </c>
      <c r="D24" s="138">
        <v>950853</v>
      </c>
      <c r="E24" s="118">
        <v>0.003766</v>
      </c>
      <c r="F24" s="117">
        <v>0.001359</v>
      </c>
      <c r="G24" s="118">
        <v>0.028272</v>
      </c>
      <c r="H24" s="118">
        <v>0.027473</v>
      </c>
      <c r="I24" s="133">
        <f t="shared" si="0"/>
        <v>3580.912398</v>
      </c>
      <c r="J24" s="65">
        <f t="shared" si="1"/>
        <v>1292.209227</v>
      </c>
      <c r="K24" s="61">
        <f t="shared" si="2"/>
        <v>101.23955531625599</v>
      </c>
      <c r="L24" s="68">
        <f t="shared" si="3"/>
        <v>98.37840631025401</v>
      </c>
    </row>
    <row r="25" spans="1:12" ht="13.5">
      <c r="A25" s="6">
        <f t="shared" si="4"/>
        <v>22</v>
      </c>
      <c r="B25" s="120" t="s">
        <v>42</v>
      </c>
      <c r="C25" s="116" t="s">
        <v>437</v>
      </c>
      <c r="D25" s="138">
        <v>950853</v>
      </c>
      <c r="E25" s="118">
        <v>0.000669</v>
      </c>
      <c r="F25" s="117">
        <v>0.000238</v>
      </c>
      <c r="G25" s="118">
        <v>0.026462</v>
      </c>
      <c r="H25" s="118">
        <v>0.026382</v>
      </c>
      <c r="I25" s="133">
        <f t="shared" si="0"/>
        <v>636.120657</v>
      </c>
      <c r="J25" s="65">
        <f t="shared" si="1"/>
        <v>226.30301400000002</v>
      </c>
      <c r="K25" s="61">
        <f t="shared" si="2"/>
        <v>16.833024825534</v>
      </c>
      <c r="L25" s="68">
        <f t="shared" si="3"/>
        <v>16.782135172974</v>
      </c>
    </row>
    <row r="26" spans="1:12" ht="13.5">
      <c r="A26" s="6">
        <f t="shared" si="4"/>
        <v>23</v>
      </c>
      <c r="B26" s="120" t="s">
        <v>43</v>
      </c>
      <c r="C26" s="116" t="s">
        <v>438</v>
      </c>
      <c r="D26" s="138">
        <v>950853</v>
      </c>
      <c r="E26" s="118">
        <v>0.023555</v>
      </c>
      <c r="F26" s="117">
        <v>0.005406</v>
      </c>
      <c r="G26" s="118">
        <v>0.016973</v>
      </c>
      <c r="H26" s="118">
        <v>0.016849</v>
      </c>
      <c r="I26" s="133">
        <f t="shared" si="0"/>
        <v>22397.342415</v>
      </c>
      <c r="J26" s="65">
        <f t="shared" si="1"/>
        <v>5140.311318</v>
      </c>
      <c r="K26" s="61">
        <f t="shared" si="2"/>
        <v>380.15009280979496</v>
      </c>
      <c r="L26" s="68">
        <f t="shared" si="3"/>
        <v>377.37282235033496</v>
      </c>
    </row>
    <row r="27" spans="1:12" ht="13.5">
      <c r="A27" s="6">
        <f t="shared" si="4"/>
        <v>24</v>
      </c>
      <c r="B27" s="115" t="s">
        <v>47</v>
      </c>
      <c r="C27" s="116" t="s">
        <v>44</v>
      </c>
      <c r="D27" s="138">
        <v>950853</v>
      </c>
      <c r="E27" s="118">
        <v>5.7E-05</v>
      </c>
      <c r="F27" s="117">
        <v>2.5E-05</v>
      </c>
      <c r="G27" s="118">
        <v>0.026282</v>
      </c>
      <c r="H27" s="118">
        <v>0.026278</v>
      </c>
      <c r="I27" s="133">
        <f t="shared" si="0"/>
        <v>54.198621</v>
      </c>
      <c r="J27" s="65">
        <f t="shared" si="1"/>
        <v>23.771325</v>
      </c>
      <c r="K27" s="61">
        <f t="shared" si="2"/>
        <v>1.424448157122</v>
      </c>
      <c r="L27" s="68">
        <f t="shared" si="3"/>
        <v>1.424231362638</v>
      </c>
    </row>
    <row r="28" spans="1:12" ht="13.5">
      <c r="A28" s="6">
        <f t="shared" si="4"/>
        <v>25</v>
      </c>
      <c r="B28" s="115" t="s">
        <v>45</v>
      </c>
      <c r="C28" s="116" t="s">
        <v>46</v>
      </c>
      <c r="D28" s="138">
        <v>950853</v>
      </c>
      <c r="E28" s="118">
        <v>0.000685</v>
      </c>
      <c r="F28" s="117">
        <v>0.000224</v>
      </c>
      <c r="G28" s="118">
        <v>0.0282</v>
      </c>
      <c r="H28" s="118">
        <v>0.027795</v>
      </c>
      <c r="I28" s="133">
        <f t="shared" si="0"/>
        <v>651.334305</v>
      </c>
      <c r="J28" s="65">
        <f t="shared" si="1"/>
        <v>212.991072</v>
      </c>
      <c r="K28" s="61">
        <f t="shared" si="2"/>
        <v>18.367627401</v>
      </c>
      <c r="L28" s="68">
        <f t="shared" si="3"/>
        <v>18.103837007475</v>
      </c>
    </row>
    <row r="29" spans="1:12" ht="13.5">
      <c r="A29" s="6">
        <f t="shared" si="4"/>
        <v>26</v>
      </c>
      <c r="B29" s="121" t="s">
        <v>14</v>
      </c>
      <c r="C29" s="116" t="s">
        <v>48</v>
      </c>
      <c r="D29" s="138">
        <v>950853</v>
      </c>
      <c r="E29" s="118">
        <v>0.005118</v>
      </c>
      <c r="F29" s="117">
        <v>0.002339</v>
      </c>
      <c r="G29" s="118">
        <v>0.062124</v>
      </c>
      <c r="H29" s="118">
        <v>0.053236</v>
      </c>
      <c r="I29" s="133">
        <f t="shared" si="0"/>
        <v>4866.4656540000005</v>
      </c>
      <c r="J29" s="65">
        <f t="shared" si="1"/>
        <v>2224.0451669999998</v>
      </c>
      <c r="K29" s="61">
        <f t="shared" si="2"/>
        <v>302.32431228909604</v>
      </c>
      <c r="L29" s="68">
        <f t="shared" si="3"/>
        <v>259.071165556344</v>
      </c>
    </row>
    <row r="30" spans="1:12" ht="13.5">
      <c r="A30" s="6">
        <f t="shared" si="4"/>
        <v>27</v>
      </c>
      <c r="B30" s="120" t="s">
        <v>49</v>
      </c>
      <c r="C30" s="116" t="s">
        <v>50</v>
      </c>
      <c r="D30" s="138">
        <v>950853</v>
      </c>
      <c r="E30" s="118">
        <v>0.000535</v>
      </c>
      <c r="F30" s="117">
        <v>0.000251</v>
      </c>
      <c r="G30" s="118">
        <v>0.090847</v>
      </c>
      <c r="H30" s="118">
        <v>0.081339</v>
      </c>
      <c r="I30" s="133">
        <f t="shared" si="0"/>
        <v>508.706355</v>
      </c>
      <c r="J30" s="65">
        <f t="shared" si="1"/>
        <v>238.66410299999998</v>
      </c>
      <c r="K30" s="61">
        <f t="shared" si="2"/>
        <v>46.214446232685</v>
      </c>
      <c r="L30" s="68">
        <f t="shared" si="3"/>
        <v>41.377666209344994</v>
      </c>
    </row>
    <row r="31" spans="1:12" ht="13.5">
      <c r="A31" s="6">
        <f t="shared" si="4"/>
        <v>28</v>
      </c>
      <c r="B31" s="120" t="s">
        <v>51</v>
      </c>
      <c r="C31" s="116" t="s">
        <v>52</v>
      </c>
      <c r="D31" s="138">
        <v>950853</v>
      </c>
      <c r="E31" s="118">
        <v>0.015359</v>
      </c>
      <c r="F31" s="117">
        <v>0.005434</v>
      </c>
      <c r="G31" s="118">
        <v>0.008408</v>
      </c>
      <c r="H31" s="118">
        <v>0.008408</v>
      </c>
      <c r="I31" s="133">
        <f t="shared" si="0"/>
        <v>14604.151227</v>
      </c>
      <c r="J31" s="65">
        <f t="shared" si="1"/>
        <v>5166.935202</v>
      </c>
      <c r="K31" s="61">
        <f t="shared" si="2"/>
        <v>122.79170351661601</v>
      </c>
      <c r="L31" s="68">
        <f t="shared" si="3"/>
        <v>122.79170351661601</v>
      </c>
    </row>
    <row r="32" spans="1:12" ht="13.5">
      <c r="A32" s="6">
        <f t="shared" si="4"/>
        <v>29</v>
      </c>
      <c r="B32" s="120" t="s">
        <v>53</v>
      </c>
      <c r="C32" s="116" t="s">
        <v>54</v>
      </c>
      <c r="D32" s="138">
        <v>950853</v>
      </c>
      <c r="E32" s="118">
        <v>0.008441</v>
      </c>
      <c r="F32" s="117">
        <v>0.003932</v>
      </c>
      <c r="G32" s="118">
        <v>0.02085</v>
      </c>
      <c r="H32" s="118">
        <v>0.02085</v>
      </c>
      <c r="I32" s="133">
        <f t="shared" si="0"/>
        <v>8026.150173000001</v>
      </c>
      <c r="J32" s="65">
        <f t="shared" si="1"/>
        <v>3738.753996</v>
      </c>
      <c r="K32" s="61">
        <f t="shared" si="2"/>
        <v>167.34523110705</v>
      </c>
      <c r="L32" s="68">
        <f t="shared" si="3"/>
        <v>167.34523110705</v>
      </c>
    </row>
    <row r="33" spans="1:12" ht="13.5">
      <c r="A33" s="6">
        <f t="shared" si="4"/>
        <v>30</v>
      </c>
      <c r="B33" s="120" t="s">
        <v>55</v>
      </c>
      <c r="C33" s="116" t="s">
        <v>56</v>
      </c>
      <c r="D33" s="138">
        <v>950853</v>
      </c>
      <c r="E33" s="118">
        <v>0.004228</v>
      </c>
      <c r="F33" s="117">
        <v>0.002769</v>
      </c>
      <c r="G33" s="118">
        <v>0.082191</v>
      </c>
      <c r="H33" s="118">
        <v>0.080024</v>
      </c>
      <c r="I33" s="133">
        <f t="shared" si="0"/>
        <v>4020.206484</v>
      </c>
      <c r="J33" s="65">
        <f t="shared" si="1"/>
        <v>2632.9119570000003</v>
      </c>
      <c r="K33" s="61">
        <f t="shared" si="2"/>
        <v>330.424791126444</v>
      </c>
      <c r="L33" s="68">
        <f t="shared" si="3"/>
        <v>321.713003675616</v>
      </c>
    </row>
    <row r="34" spans="1:12" ht="13.5">
      <c r="A34" s="6">
        <f t="shared" si="4"/>
        <v>31</v>
      </c>
      <c r="B34" s="120" t="s">
        <v>57</v>
      </c>
      <c r="C34" s="116" t="s">
        <v>58</v>
      </c>
      <c r="D34" s="138">
        <v>950853</v>
      </c>
      <c r="E34" s="118">
        <v>0.131805</v>
      </c>
      <c r="F34" s="117">
        <v>0.092899</v>
      </c>
      <c r="G34" s="118">
        <v>0.095667</v>
      </c>
      <c r="H34" s="118">
        <v>0.090131</v>
      </c>
      <c r="I34" s="133">
        <f t="shared" si="0"/>
        <v>125327.179665</v>
      </c>
      <c r="J34" s="65">
        <f t="shared" si="1"/>
        <v>88333.29284699999</v>
      </c>
      <c r="K34" s="61">
        <f t="shared" si="2"/>
        <v>11989.675297011556</v>
      </c>
      <c r="L34" s="68">
        <f t="shared" si="3"/>
        <v>11295.864030386116</v>
      </c>
    </row>
    <row r="35" spans="1:12" ht="13.5">
      <c r="A35" s="6">
        <f t="shared" si="4"/>
        <v>32</v>
      </c>
      <c r="B35" s="120" t="s">
        <v>59</v>
      </c>
      <c r="C35" s="116" t="s">
        <v>60</v>
      </c>
      <c r="D35" s="138">
        <v>950853</v>
      </c>
      <c r="E35" s="118">
        <v>0.065276</v>
      </c>
      <c r="F35" s="117">
        <v>0.044111</v>
      </c>
      <c r="G35" s="118">
        <v>0.05407</v>
      </c>
      <c r="H35" s="118">
        <v>0.05281</v>
      </c>
      <c r="I35" s="133">
        <f t="shared" si="0"/>
        <v>62067.880428000004</v>
      </c>
      <c r="J35" s="65">
        <f t="shared" si="1"/>
        <v>41943.076683</v>
      </c>
      <c r="K35" s="61">
        <f t="shared" si="2"/>
        <v>3356.01029474196</v>
      </c>
      <c r="L35" s="68">
        <f t="shared" si="3"/>
        <v>3277.8047654026805</v>
      </c>
    </row>
    <row r="36" spans="1:12" ht="13.5">
      <c r="A36" s="6">
        <f t="shared" si="4"/>
        <v>33</v>
      </c>
      <c r="B36" s="120" t="s">
        <v>61</v>
      </c>
      <c r="C36" s="116" t="s">
        <v>62</v>
      </c>
      <c r="D36" s="138">
        <v>950853</v>
      </c>
      <c r="E36" s="118">
        <v>0.221961</v>
      </c>
      <c r="F36" s="117">
        <v>0.187025</v>
      </c>
      <c r="G36" s="118">
        <v>0.010462</v>
      </c>
      <c r="H36" s="118">
        <v>0.008441</v>
      </c>
      <c r="I36" s="133">
        <f t="shared" si="0"/>
        <v>211052.282733</v>
      </c>
      <c r="J36" s="65">
        <f t="shared" si="1"/>
        <v>177833.282325</v>
      </c>
      <c r="K36" s="61">
        <f t="shared" si="2"/>
        <v>2208.028981952646</v>
      </c>
      <c r="L36" s="68">
        <f t="shared" si="3"/>
        <v>1781.492318549253</v>
      </c>
    </row>
    <row r="37" spans="1:12" ht="13.5">
      <c r="A37" s="6">
        <f t="shared" si="4"/>
        <v>34</v>
      </c>
      <c r="B37" s="120" t="s">
        <v>63</v>
      </c>
      <c r="C37" s="116" t="s">
        <v>439</v>
      </c>
      <c r="D37" s="138">
        <v>950853</v>
      </c>
      <c r="E37" s="118">
        <v>0.049217</v>
      </c>
      <c r="F37" s="117">
        <v>0.025052</v>
      </c>
      <c r="G37" s="118">
        <v>0.067017</v>
      </c>
      <c r="H37" s="118">
        <v>0.064779</v>
      </c>
      <c r="I37" s="133">
        <f t="shared" si="0"/>
        <v>46798.132100999996</v>
      </c>
      <c r="J37" s="65">
        <f t="shared" si="1"/>
        <v>23820.769356</v>
      </c>
      <c r="K37" s="61">
        <f t="shared" si="2"/>
        <v>3136.2704190127165</v>
      </c>
      <c r="L37" s="68">
        <f t="shared" si="3"/>
        <v>3031.536199370679</v>
      </c>
    </row>
    <row r="38" spans="1:12" ht="13.5">
      <c r="A38" s="6">
        <f t="shared" si="4"/>
        <v>35</v>
      </c>
      <c r="B38" s="120" t="s">
        <v>64</v>
      </c>
      <c r="C38" s="116" t="s">
        <v>440</v>
      </c>
      <c r="D38" s="138">
        <v>950853</v>
      </c>
      <c r="E38" s="118">
        <v>0.052918</v>
      </c>
      <c r="F38" s="117">
        <v>0.028259</v>
      </c>
      <c r="G38" s="118">
        <v>0.033954</v>
      </c>
      <c r="H38" s="118">
        <v>0.032657</v>
      </c>
      <c r="I38" s="133">
        <f t="shared" si="0"/>
        <v>50317.239054</v>
      </c>
      <c r="J38" s="65">
        <f t="shared" si="1"/>
        <v>26870.154927</v>
      </c>
      <c r="K38" s="61">
        <f t="shared" si="2"/>
        <v>1708.471534839516</v>
      </c>
      <c r="L38" s="68">
        <f t="shared" si="3"/>
        <v>1643.2100757864778</v>
      </c>
    </row>
    <row r="39" spans="1:12" ht="13.5">
      <c r="A39" s="6">
        <f t="shared" si="4"/>
        <v>36</v>
      </c>
      <c r="B39" s="120" t="s">
        <v>65</v>
      </c>
      <c r="C39" s="116" t="s">
        <v>66</v>
      </c>
      <c r="D39" s="138">
        <v>950853</v>
      </c>
      <c r="E39" s="118">
        <v>0.005084</v>
      </c>
      <c r="F39" s="117">
        <v>0.003657</v>
      </c>
      <c r="G39" s="118">
        <v>0.063052</v>
      </c>
      <c r="H39" s="118">
        <v>0.063052</v>
      </c>
      <c r="I39" s="133">
        <f t="shared" si="0"/>
        <v>4834.136652</v>
      </c>
      <c r="J39" s="65">
        <f t="shared" si="1"/>
        <v>3477.269421</v>
      </c>
      <c r="K39" s="61">
        <f t="shared" si="2"/>
        <v>304.801984181904</v>
      </c>
      <c r="L39" s="68">
        <f t="shared" si="3"/>
        <v>304.801984181904</v>
      </c>
    </row>
    <row r="40" spans="1:12" ht="13.5">
      <c r="A40" s="6">
        <f t="shared" si="4"/>
        <v>37</v>
      </c>
      <c r="B40" s="120" t="s">
        <v>67</v>
      </c>
      <c r="C40" s="116" t="s">
        <v>68</v>
      </c>
      <c r="D40" s="138">
        <v>950853</v>
      </c>
      <c r="E40" s="118">
        <v>0.024929</v>
      </c>
      <c r="F40" s="117">
        <v>0.01715</v>
      </c>
      <c r="G40" s="118">
        <v>0.056924</v>
      </c>
      <c r="H40" s="118">
        <v>0.056774</v>
      </c>
      <c r="I40" s="133">
        <f t="shared" si="0"/>
        <v>23703.814437</v>
      </c>
      <c r="J40" s="65">
        <f t="shared" si="1"/>
        <v>16307.128949999998</v>
      </c>
      <c r="K40" s="61">
        <f t="shared" si="2"/>
        <v>1349.315933011788</v>
      </c>
      <c r="L40" s="68">
        <f t="shared" si="3"/>
        <v>1345.760360846238</v>
      </c>
    </row>
    <row r="41" spans="1:12" ht="13.5">
      <c r="A41" s="6">
        <f t="shared" si="4"/>
        <v>38</v>
      </c>
      <c r="B41" s="120" t="s">
        <v>69</v>
      </c>
      <c r="C41" s="116" t="s">
        <v>441</v>
      </c>
      <c r="D41" s="138">
        <v>950853</v>
      </c>
      <c r="E41" s="118">
        <v>0.048327</v>
      </c>
      <c r="F41" s="117">
        <v>0.030055</v>
      </c>
      <c r="G41" s="118">
        <v>0.111509</v>
      </c>
      <c r="H41" s="118">
        <v>0.107545</v>
      </c>
      <c r="I41" s="133">
        <f t="shared" si="0"/>
        <v>45951.872931000005</v>
      </c>
      <c r="J41" s="65">
        <f t="shared" si="1"/>
        <v>28577.886915</v>
      </c>
      <c r="K41" s="61">
        <f t="shared" si="2"/>
        <v>5124.0473986628795</v>
      </c>
      <c r="L41" s="68">
        <f t="shared" si="3"/>
        <v>4941.894174364395</v>
      </c>
    </row>
    <row r="42" spans="1:12" ht="13.5">
      <c r="A42" s="6">
        <f t="shared" si="4"/>
        <v>39</v>
      </c>
      <c r="B42" s="120" t="s">
        <v>70</v>
      </c>
      <c r="C42" s="116" t="s">
        <v>71</v>
      </c>
      <c r="D42" s="138">
        <v>950853</v>
      </c>
      <c r="E42" s="118">
        <v>0.008596</v>
      </c>
      <c r="F42" s="117">
        <v>0.005219</v>
      </c>
      <c r="G42" s="118">
        <v>0.122808</v>
      </c>
      <c r="H42" s="118">
        <v>0.115742</v>
      </c>
      <c r="I42" s="133">
        <f t="shared" si="0"/>
        <v>8173.532388</v>
      </c>
      <c r="J42" s="65">
        <f t="shared" si="1"/>
        <v>4962.501807</v>
      </c>
      <c r="K42" s="61">
        <f t="shared" si="2"/>
        <v>1003.775165505504</v>
      </c>
      <c r="L42" s="68">
        <f t="shared" si="3"/>
        <v>946.0209856518959</v>
      </c>
    </row>
    <row r="43" spans="1:12" ht="13.5">
      <c r="A43" s="6">
        <f t="shared" si="4"/>
        <v>40</v>
      </c>
      <c r="B43" s="120" t="s">
        <v>72</v>
      </c>
      <c r="C43" s="116" t="s">
        <v>73</v>
      </c>
      <c r="D43" s="138">
        <v>950853</v>
      </c>
      <c r="E43" s="118">
        <v>0.062234</v>
      </c>
      <c r="F43" s="117">
        <v>0.039073</v>
      </c>
      <c r="G43" s="118">
        <v>0.105066</v>
      </c>
      <c r="H43" s="118">
        <v>0.095564</v>
      </c>
      <c r="I43" s="133">
        <f t="shared" si="0"/>
        <v>59175.385601999995</v>
      </c>
      <c r="J43" s="65">
        <f t="shared" si="1"/>
        <v>37152.679269</v>
      </c>
      <c r="K43" s="61">
        <f t="shared" si="2"/>
        <v>6217.321063659731</v>
      </c>
      <c r="L43" s="68">
        <f t="shared" si="3"/>
        <v>5655.036549669528</v>
      </c>
    </row>
    <row r="44" spans="1:12" ht="13.5">
      <c r="A44" s="6">
        <f t="shared" si="4"/>
        <v>41</v>
      </c>
      <c r="B44" s="120" t="s">
        <v>74</v>
      </c>
      <c r="C44" s="116" t="s">
        <v>75</v>
      </c>
      <c r="D44" s="138">
        <v>950853</v>
      </c>
      <c r="E44" s="118">
        <v>0.088411</v>
      </c>
      <c r="F44" s="117">
        <v>0.047702</v>
      </c>
      <c r="G44" s="118">
        <v>0.186466</v>
      </c>
      <c r="H44" s="118">
        <v>0.165364</v>
      </c>
      <c r="I44" s="133">
        <f t="shared" si="0"/>
        <v>84065.864583</v>
      </c>
      <c r="J44" s="65">
        <f t="shared" si="1"/>
        <v>45357.589806</v>
      </c>
      <c r="K44" s="61">
        <f t="shared" si="2"/>
        <v>15675.425505333678</v>
      </c>
      <c r="L44" s="68">
        <f t="shared" si="3"/>
        <v>13901.467630903213</v>
      </c>
    </row>
    <row r="45" spans="1:12" ht="13.5">
      <c r="A45" s="6">
        <f t="shared" si="4"/>
        <v>42</v>
      </c>
      <c r="B45" s="121" t="s">
        <v>76</v>
      </c>
      <c r="C45" s="116" t="s">
        <v>442</v>
      </c>
      <c r="D45" s="138">
        <v>950853</v>
      </c>
      <c r="E45" s="118">
        <v>0.001356</v>
      </c>
      <c r="F45" s="117">
        <v>0</v>
      </c>
      <c r="G45" s="118">
        <v>0</v>
      </c>
      <c r="H45" s="118">
        <v>0</v>
      </c>
      <c r="I45" s="133">
        <f t="shared" si="0"/>
        <v>1289.356668</v>
      </c>
      <c r="J45" s="65">
        <f t="shared" si="1"/>
        <v>0</v>
      </c>
      <c r="K45" s="61">
        <f t="shared" si="2"/>
        <v>0</v>
      </c>
      <c r="L45" s="68">
        <f t="shared" si="3"/>
        <v>0</v>
      </c>
    </row>
    <row r="46" spans="1:12" ht="13.5">
      <c r="A46" s="7">
        <f t="shared" si="4"/>
        <v>43</v>
      </c>
      <c r="B46" s="122" t="s">
        <v>77</v>
      </c>
      <c r="C46" s="123" t="s">
        <v>443</v>
      </c>
      <c r="D46" s="140">
        <v>950853</v>
      </c>
      <c r="E46" s="125">
        <v>0.003646</v>
      </c>
      <c r="F46" s="124">
        <v>0.001501</v>
      </c>
      <c r="G46" s="125">
        <v>0.002303</v>
      </c>
      <c r="H46" s="125">
        <v>0.002296</v>
      </c>
      <c r="I46" s="134">
        <f t="shared" si="0"/>
        <v>3466.810038</v>
      </c>
      <c r="J46" s="66">
        <f t="shared" si="1"/>
        <v>1427.230353</v>
      </c>
      <c r="K46" s="69">
        <f t="shared" si="2"/>
        <v>7.984063517514</v>
      </c>
      <c r="L46" s="70">
        <f t="shared" si="3"/>
        <v>7.9597958472479995</v>
      </c>
    </row>
    <row r="47" spans="1:12" ht="13.5">
      <c r="A47" s="23"/>
      <c r="B47" s="126"/>
      <c r="C47" s="127" t="s">
        <v>0</v>
      </c>
      <c r="D47" s="128">
        <v>950853</v>
      </c>
      <c r="E47" s="130">
        <v>0.894498</v>
      </c>
      <c r="F47" s="129">
        <v>0.569314</v>
      </c>
      <c r="G47" s="130">
        <v>0.052929</v>
      </c>
      <c r="H47" s="130">
        <v>0.048668</v>
      </c>
      <c r="I47" s="135">
        <f t="shared" si="0"/>
        <v>850536.106794</v>
      </c>
      <c r="J47" s="74">
        <f t="shared" si="1"/>
        <v>541333.924842</v>
      </c>
      <c r="K47" s="72">
        <f t="shared" si="2"/>
        <v>45018.025596499625</v>
      </c>
      <c r="L47" s="73">
        <f t="shared" si="3"/>
        <v>41393.891245450395</v>
      </c>
    </row>
    <row r="48" spans="1:10" ht="13.5">
      <c r="A48" s="24"/>
      <c r="B48" s="24"/>
      <c r="C48" s="24"/>
      <c r="D48" s="77" t="s">
        <v>511</v>
      </c>
      <c r="E48" s="24"/>
      <c r="F48" s="24"/>
      <c r="G48" s="24"/>
      <c r="H48" s="24"/>
      <c r="I48" s="77" t="s">
        <v>512</v>
      </c>
      <c r="J48" s="77" t="s">
        <v>513</v>
      </c>
    </row>
    <row r="49" spans="1:8" ht="13.5">
      <c r="A49" s="225" t="s">
        <v>396</v>
      </c>
      <c r="C49" s="24"/>
      <c r="D49" s="24"/>
      <c r="E49" s="24"/>
      <c r="F49" s="24"/>
      <c r="G49" s="24"/>
      <c r="H49" s="24"/>
    </row>
    <row r="50" spans="1:8" ht="13.5">
      <c r="A50" s="226" t="s">
        <v>399</v>
      </c>
      <c r="C50" s="24"/>
      <c r="D50" s="24"/>
      <c r="E50" s="24"/>
      <c r="F50" s="24"/>
      <c r="G50" s="24"/>
      <c r="H50" s="24"/>
    </row>
    <row r="51" spans="1:12" ht="38.25" customHeight="1">
      <c r="A51" s="341" t="s">
        <v>499</v>
      </c>
      <c r="B51" s="341"/>
      <c r="C51" s="341"/>
      <c r="D51" s="341"/>
      <c r="E51" s="341"/>
      <c r="F51" s="341"/>
      <c r="G51" s="341"/>
      <c r="H51" s="341"/>
      <c r="I51" s="341"/>
      <c r="J51" s="341"/>
      <c r="K51" s="341"/>
      <c r="L51" s="341"/>
    </row>
    <row r="52" spans="1:2" ht="13.5">
      <c r="A52" s="28" t="s">
        <v>444</v>
      </c>
      <c r="B52" s="28"/>
    </row>
    <row r="53" spans="1:2" ht="13.5">
      <c r="A53" s="28" t="s">
        <v>496</v>
      </c>
      <c r="B53" s="28"/>
    </row>
    <row r="58" ht="13.5">
      <c r="D58" t="s">
        <v>1</v>
      </c>
    </row>
  </sheetData>
  <sheetProtection/>
  <mergeCells count="2">
    <mergeCell ref="A3:C3"/>
    <mergeCell ref="A51:L51"/>
  </mergeCells>
  <printOptions/>
  <pageMargins left="0.7480314960629921" right="0.7480314960629921" top="0.984251968503937" bottom="0.984251968503937"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
    </sheetView>
  </sheetViews>
  <sheetFormatPr defaultColWidth="9.00390625" defaultRowHeight="13.5"/>
  <cols>
    <col min="1" max="1" width="3.375" style="0" customWidth="1"/>
    <col min="2" max="2" width="23.125" style="0" customWidth="1"/>
    <col min="3" max="4" width="10.00390625" style="0" customWidth="1"/>
    <col min="5" max="5" width="23.125" style="0" customWidth="1"/>
    <col min="6" max="6" width="10.875" style="0" customWidth="1"/>
  </cols>
  <sheetData>
    <row r="1" ht="14.25">
      <c r="A1" s="14" t="s">
        <v>450</v>
      </c>
    </row>
    <row r="3" spans="2:6" ht="24">
      <c r="B3" s="160" t="s">
        <v>449</v>
      </c>
      <c r="C3" s="103" t="s">
        <v>429</v>
      </c>
      <c r="D3" s="221" t="s">
        <v>490</v>
      </c>
      <c r="E3" s="161" t="s">
        <v>449</v>
      </c>
      <c r="F3" s="103" t="s">
        <v>410</v>
      </c>
    </row>
    <row r="4" spans="1:6" ht="13.5">
      <c r="A4" s="5">
        <v>1</v>
      </c>
      <c r="B4" s="111" t="s">
        <v>62</v>
      </c>
      <c r="C4" s="104">
        <v>211052.282733</v>
      </c>
      <c r="D4" s="280">
        <v>0.979673</v>
      </c>
      <c r="E4" s="111" t="s">
        <v>75</v>
      </c>
      <c r="F4" s="288">
        <v>13901.467630903213</v>
      </c>
    </row>
    <row r="5" spans="1:6" ht="13.5">
      <c r="A5" s="6">
        <f aca="true" t="shared" si="0" ref="A5:A45">A4+1</f>
        <v>2</v>
      </c>
      <c r="B5" s="116" t="s">
        <v>58</v>
      </c>
      <c r="C5" s="284">
        <v>125327.179665</v>
      </c>
      <c r="D5" s="280">
        <v>0.734883</v>
      </c>
      <c r="E5" s="116" t="s">
        <v>58</v>
      </c>
      <c r="F5" s="289">
        <v>11295.864030386116</v>
      </c>
    </row>
    <row r="6" spans="1:6" ht="13.5">
      <c r="A6" s="6">
        <f t="shared" si="0"/>
        <v>3</v>
      </c>
      <c r="B6" s="116" t="s">
        <v>75</v>
      </c>
      <c r="C6" s="105">
        <v>84065.864583</v>
      </c>
      <c r="D6" s="280">
        <v>0.598142</v>
      </c>
      <c r="E6" s="116" t="s">
        <v>73</v>
      </c>
      <c r="F6" s="289">
        <v>5655.036549669528</v>
      </c>
    </row>
    <row r="7" spans="1:6" ht="13.5">
      <c r="A7" s="6">
        <f t="shared" si="0"/>
        <v>4</v>
      </c>
      <c r="B7" s="116" t="s">
        <v>60</v>
      </c>
      <c r="C7" s="105">
        <v>62067.880428000004</v>
      </c>
      <c r="D7" s="280">
        <v>0.767008</v>
      </c>
      <c r="E7" s="116" t="s">
        <v>441</v>
      </c>
      <c r="F7" s="289">
        <v>4941.894174364395</v>
      </c>
    </row>
    <row r="8" spans="1:6" ht="13.5">
      <c r="A8" s="6">
        <f t="shared" si="0"/>
        <v>5</v>
      </c>
      <c r="B8" s="116" t="s">
        <v>73</v>
      </c>
      <c r="C8" s="105">
        <v>59175.385601999995</v>
      </c>
      <c r="D8" s="280">
        <v>0.831528</v>
      </c>
      <c r="E8" s="116" t="s">
        <v>60</v>
      </c>
      <c r="F8" s="108">
        <v>3277.8047654026805</v>
      </c>
    </row>
    <row r="9" spans="1:6" ht="13.5">
      <c r="A9" s="6">
        <f t="shared" si="0"/>
        <v>6</v>
      </c>
      <c r="B9" s="116" t="s">
        <v>440</v>
      </c>
      <c r="C9" s="105">
        <v>50317.239054</v>
      </c>
      <c r="D9" s="280">
        <v>0.735521</v>
      </c>
      <c r="E9" s="116" t="s">
        <v>439</v>
      </c>
      <c r="F9" s="290">
        <v>3031.536199370679</v>
      </c>
    </row>
    <row r="10" spans="1:6" ht="13.5">
      <c r="A10" s="6">
        <f t="shared" si="0"/>
        <v>7</v>
      </c>
      <c r="B10" s="116" t="s">
        <v>439</v>
      </c>
      <c r="C10" s="105">
        <v>46798.132100999996</v>
      </c>
      <c r="D10" s="280">
        <v>0.679304</v>
      </c>
      <c r="E10" s="116" t="s">
        <v>62</v>
      </c>
      <c r="F10" s="289">
        <v>1781.492318549253</v>
      </c>
    </row>
    <row r="11" spans="1:6" ht="13.5">
      <c r="A11" s="6">
        <f t="shared" si="0"/>
        <v>8</v>
      </c>
      <c r="B11" s="116" t="s">
        <v>441</v>
      </c>
      <c r="C11" s="105">
        <v>45951.872931000005</v>
      </c>
      <c r="D11" s="280">
        <v>0.971059</v>
      </c>
      <c r="E11" s="116" t="s">
        <v>440</v>
      </c>
      <c r="F11" s="108">
        <v>1643.2100757864778</v>
      </c>
    </row>
    <row r="12" spans="1:6" ht="13.5">
      <c r="A12" s="6">
        <f t="shared" si="0"/>
        <v>9</v>
      </c>
      <c r="B12" s="116" t="s">
        <v>430</v>
      </c>
      <c r="C12" s="105">
        <v>32017.122216</v>
      </c>
      <c r="D12" s="280">
        <v>0.320882</v>
      </c>
      <c r="E12" s="116" t="s">
        <v>68</v>
      </c>
      <c r="F12" s="108">
        <v>1345.760360846238</v>
      </c>
    </row>
    <row r="13" spans="1:6" ht="13.5">
      <c r="A13" s="6">
        <f t="shared" si="0"/>
        <v>10</v>
      </c>
      <c r="B13" s="116" t="s">
        <v>68</v>
      </c>
      <c r="C13" s="105">
        <v>23703.814437</v>
      </c>
      <c r="D13" s="280">
        <v>0.807738</v>
      </c>
      <c r="E13" s="116" t="s">
        <v>430</v>
      </c>
      <c r="F13" s="108">
        <v>1115.828726349816</v>
      </c>
    </row>
    <row r="14" spans="1:6" ht="13.5">
      <c r="A14" s="6">
        <f t="shared" si="0"/>
        <v>11</v>
      </c>
      <c r="B14" s="116" t="s">
        <v>438</v>
      </c>
      <c r="C14" s="105">
        <v>22397.342415</v>
      </c>
      <c r="D14" s="280">
        <v>0.623061</v>
      </c>
      <c r="E14" s="116" t="s">
        <v>71</v>
      </c>
      <c r="F14" s="287">
        <v>946.0209856518959</v>
      </c>
    </row>
    <row r="15" spans="1:6" ht="13.5">
      <c r="A15" s="6">
        <f t="shared" si="0"/>
        <v>12</v>
      </c>
      <c r="B15" s="155" t="s">
        <v>52</v>
      </c>
      <c r="C15" s="105">
        <v>14604.151227</v>
      </c>
      <c r="D15" s="280">
        <v>0.430295</v>
      </c>
      <c r="E15" s="155" t="s">
        <v>438</v>
      </c>
      <c r="F15" s="286">
        <v>377.37282235033496</v>
      </c>
    </row>
    <row r="16" spans="1:6" ht="13.5">
      <c r="A16" s="6">
        <f t="shared" si="0"/>
        <v>13</v>
      </c>
      <c r="B16" s="155" t="s">
        <v>17</v>
      </c>
      <c r="C16" s="105">
        <v>10391.872437</v>
      </c>
      <c r="D16" s="280">
        <v>0.378476</v>
      </c>
      <c r="E16" s="116" t="s">
        <v>56</v>
      </c>
      <c r="F16" s="286">
        <v>321.713003675616</v>
      </c>
    </row>
    <row r="17" spans="1:6" ht="13.5">
      <c r="A17" s="6">
        <f t="shared" si="0"/>
        <v>14</v>
      </c>
      <c r="B17" s="116" t="s">
        <v>71</v>
      </c>
      <c r="C17" s="105">
        <v>8173.532388</v>
      </c>
      <c r="D17" s="280">
        <v>0.766656</v>
      </c>
      <c r="E17" s="116" t="s">
        <v>66</v>
      </c>
      <c r="F17" s="286">
        <v>304.801984181904</v>
      </c>
    </row>
    <row r="18" spans="1:6" ht="13.5">
      <c r="A18" s="6">
        <f t="shared" si="0"/>
        <v>15</v>
      </c>
      <c r="B18" s="116" t="s">
        <v>54</v>
      </c>
      <c r="C18" s="105">
        <v>8026.150173000001</v>
      </c>
      <c r="D18" s="280">
        <v>0.989456</v>
      </c>
      <c r="E18" s="116" t="s">
        <v>48</v>
      </c>
      <c r="F18" s="286">
        <v>259.071165556344</v>
      </c>
    </row>
    <row r="19" spans="1:6" ht="13.5">
      <c r="A19" s="6">
        <f t="shared" si="0"/>
        <v>16</v>
      </c>
      <c r="B19" s="116" t="s">
        <v>4</v>
      </c>
      <c r="C19" s="105">
        <v>6508.588785</v>
      </c>
      <c r="D19" s="281">
        <v>0.411179</v>
      </c>
      <c r="E19" s="116" t="s">
        <v>4</v>
      </c>
      <c r="F19" s="286">
        <v>241.735496063685</v>
      </c>
    </row>
    <row r="20" spans="1:6" ht="13.5">
      <c r="A20" s="6">
        <f t="shared" si="0"/>
        <v>17</v>
      </c>
      <c r="B20" s="116" t="s">
        <v>48</v>
      </c>
      <c r="C20" s="105">
        <v>4866.4656540000005</v>
      </c>
      <c r="D20" s="280">
        <v>0.299772</v>
      </c>
      <c r="E20" s="116" t="s">
        <v>54</v>
      </c>
      <c r="F20" s="286">
        <v>167.34523110705</v>
      </c>
    </row>
    <row r="21" spans="1:6" ht="13.5">
      <c r="A21" s="6">
        <f t="shared" si="0"/>
        <v>18</v>
      </c>
      <c r="B21" s="116" t="s">
        <v>66</v>
      </c>
      <c r="C21" s="105">
        <v>4834.136652</v>
      </c>
      <c r="D21" s="280">
        <v>1</v>
      </c>
      <c r="E21" s="155" t="s">
        <v>11</v>
      </c>
      <c r="F21" s="305">
        <v>140.44522890438</v>
      </c>
    </row>
    <row r="22" spans="1:6" ht="13.5">
      <c r="A22" s="6">
        <f t="shared" si="0"/>
        <v>19</v>
      </c>
      <c r="B22" s="116" t="s">
        <v>56</v>
      </c>
      <c r="C22" s="105">
        <v>4020.206484</v>
      </c>
      <c r="D22" s="280">
        <v>0.999938</v>
      </c>
      <c r="E22" s="155" t="s">
        <v>52</v>
      </c>
      <c r="F22" s="306">
        <v>122.79170351661601</v>
      </c>
    </row>
    <row r="23" spans="1:6" ht="13.5">
      <c r="A23" s="6">
        <f t="shared" si="0"/>
        <v>20</v>
      </c>
      <c r="B23" s="116" t="s">
        <v>40</v>
      </c>
      <c r="C23" s="105">
        <v>3580.912398</v>
      </c>
      <c r="D23" s="280">
        <v>0.303387</v>
      </c>
      <c r="E23" s="155" t="s">
        <v>31</v>
      </c>
      <c r="F23" s="307">
        <v>120.775105948626</v>
      </c>
    </row>
    <row r="24" spans="1:6" ht="13.5">
      <c r="A24" s="6">
        <f t="shared" si="0"/>
        <v>21</v>
      </c>
      <c r="B24" s="116" t="s">
        <v>431</v>
      </c>
      <c r="C24" s="105">
        <v>2611.993191</v>
      </c>
      <c r="D24" s="280">
        <v>0.462004</v>
      </c>
      <c r="E24" s="116" t="s">
        <v>431</v>
      </c>
      <c r="F24" s="286">
        <v>118.814346272208</v>
      </c>
    </row>
    <row r="25" spans="1:6" ht="13.5">
      <c r="A25" s="6">
        <f t="shared" si="0"/>
        <v>22</v>
      </c>
      <c r="B25" s="116" t="s">
        <v>15</v>
      </c>
      <c r="C25" s="105">
        <v>2479.824624</v>
      </c>
      <c r="D25" s="280">
        <v>0.133614</v>
      </c>
      <c r="E25" s="116" t="s">
        <v>40</v>
      </c>
      <c r="F25" s="286">
        <v>98.37840631025401</v>
      </c>
    </row>
    <row r="26" spans="1:6" ht="13.5">
      <c r="A26" s="6">
        <f t="shared" si="0"/>
        <v>23</v>
      </c>
      <c r="B26" s="116" t="s">
        <v>13</v>
      </c>
      <c r="C26" s="105">
        <v>1853.212497</v>
      </c>
      <c r="D26" s="280">
        <v>0.269257</v>
      </c>
      <c r="E26" s="116" t="s">
        <v>13</v>
      </c>
      <c r="F26" s="286">
        <v>83.872691189226</v>
      </c>
    </row>
    <row r="27" spans="1:6" ht="13.5">
      <c r="A27" s="6">
        <f t="shared" si="0"/>
        <v>24</v>
      </c>
      <c r="B27" s="116" t="s">
        <v>31</v>
      </c>
      <c r="C27" s="105">
        <v>1813.276671</v>
      </c>
      <c r="D27" s="280">
        <v>0.593008</v>
      </c>
      <c r="E27" s="116" t="s">
        <v>432</v>
      </c>
      <c r="F27" s="286">
        <v>44.384544847833</v>
      </c>
    </row>
    <row r="28" spans="1:6" ht="13.5">
      <c r="A28" s="6">
        <f t="shared" si="0"/>
        <v>25</v>
      </c>
      <c r="B28" s="116" t="s">
        <v>11</v>
      </c>
      <c r="C28" s="105">
        <v>1768.5865800000001</v>
      </c>
      <c r="D28" s="280">
        <v>0.113794</v>
      </c>
      <c r="E28" s="116" t="s">
        <v>50</v>
      </c>
      <c r="F28" s="286">
        <v>41.377666209344994</v>
      </c>
    </row>
    <row r="29" spans="1:6" ht="13.5">
      <c r="A29" s="6">
        <f t="shared" si="0"/>
        <v>26</v>
      </c>
      <c r="B29" s="116" t="s">
        <v>432</v>
      </c>
      <c r="C29" s="105">
        <v>1296.012639</v>
      </c>
      <c r="D29" s="280">
        <v>0.443881</v>
      </c>
      <c r="E29" s="116" t="s">
        <v>15</v>
      </c>
      <c r="F29" s="286">
        <v>34.281095602175995</v>
      </c>
    </row>
    <row r="30" spans="1:6" ht="13.5">
      <c r="A30" s="6">
        <f t="shared" si="0"/>
        <v>27</v>
      </c>
      <c r="B30" s="116" t="s">
        <v>442</v>
      </c>
      <c r="C30" s="105">
        <v>1289.356668</v>
      </c>
      <c r="D30" s="280">
        <v>1</v>
      </c>
      <c r="E30" s="116" t="s">
        <v>46</v>
      </c>
      <c r="F30" s="286">
        <v>18.103837007475</v>
      </c>
    </row>
    <row r="31" spans="1:6" ht="13.5">
      <c r="A31" s="6">
        <f t="shared" si="0"/>
        <v>28</v>
      </c>
      <c r="B31" s="116" t="s">
        <v>27</v>
      </c>
      <c r="C31" s="105">
        <v>1237.059753</v>
      </c>
      <c r="D31" s="280">
        <v>0.525808</v>
      </c>
      <c r="E31" s="116" t="s">
        <v>437</v>
      </c>
      <c r="F31" s="286">
        <v>16.782135172974</v>
      </c>
    </row>
    <row r="32" spans="1:6" ht="13.5">
      <c r="A32" s="6">
        <f t="shared" si="0"/>
        <v>29</v>
      </c>
      <c r="B32" s="116" t="s">
        <v>46</v>
      </c>
      <c r="C32" s="105">
        <v>651.334305</v>
      </c>
      <c r="D32" s="280">
        <v>0.503718</v>
      </c>
      <c r="E32" s="116" t="s">
        <v>436</v>
      </c>
      <c r="F32" s="286">
        <v>16.139248246025996</v>
      </c>
    </row>
    <row r="33" spans="1:6" ht="13.5">
      <c r="A33" s="6">
        <f t="shared" si="0"/>
        <v>30</v>
      </c>
      <c r="B33" s="116" t="s">
        <v>437</v>
      </c>
      <c r="C33" s="105">
        <v>636.120657</v>
      </c>
      <c r="D33" s="280">
        <v>0.061781</v>
      </c>
      <c r="E33" s="116" t="s">
        <v>88</v>
      </c>
      <c r="F33" s="286">
        <v>15.703131910752003</v>
      </c>
    </row>
    <row r="34" spans="1:6" ht="13.5">
      <c r="A34" s="6">
        <f t="shared" si="0"/>
        <v>31</v>
      </c>
      <c r="B34" s="116" t="s">
        <v>436</v>
      </c>
      <c r="C34" s="105">
        <v>571.4626529999999</v>
      </c>
      <c r="D34" s="280">
        <v>0.222609</v>
      </c>
      <c r="E34" s="116" t="s">
        <v>434</v>
      </c>
      <c r="F34" s="286">
        <v>12.701829074256</v>
      </c>
    </row>
    <row r="35" spans="1:6" ht="13.5">
      <c r="A35" s="6">
        <f t="shared" si="0"/>
        <v>32</v>
      </c>
      <c r="B35" s="116" t="s">
        <v>50</v>
      </c>
      <c r="C35" s="105">
        <v>508.706355</v>
      </c>
      <c r="D35" s="280">
        <v>1</v>
      </c>
      <c r="E35" s="116" t="s">
        <v>27</v>
      </c>
      <c r="F35" s="286">
        <v>12.203594463345</v>
      </c>
    </row>
    <row r="36" spans="1:6" ht="13.5">
      <c r="A36" s="6">
        <f t="shared" si="0"/>
        <v>33</v>
      </c>
      <c r="B36" s="116" t="s">
        <v>88</v>
      </c>
      <c r="C36" s="105">
        <v>502.05038400000007</v>
      </c>
      <c r="D36" s="280">
        <v>0.300829</v>
      </c>
      <c r="E36" s="116" t="s">
        <v>25</v>
      </c>
      <c r="F36" s="286">
        <v>11.593798171649999</v>
      </c>
    </row>
    <row r="37" spans="1:6" ht="13.5">
      <c r="A37" s="6">
        <f t="shared" si="0"/>
        <v>34</v>
      </c>
      <c r="B37" s="116" t="s">
        <v>435</v>
      </c>
      <c r="C37" s="105">
        <v>460.212852</v>
      </c>
      <c r="D37" s="280">
        <v>0.318379</v>
      </c>
      <c r="E37" s="116" t="s">
        <v>17</v>
      </c>
      <c r="F37" s="286">
        <v>10.49579116137</v>
      </c>
    </row>
    <row r="38" spans="1:6" ht="13.5">
      <c r="A38" s="6">
        <f t="shared" si="0"/>
        <v>35</v>
      </c>
      <c r="B38" s="116" t="s">
        <v>29</v>
      </c>
      <c r="C38" s="105">
        <v>443.097498</v>
      </c>
      <c r="D38" s="280">
        <v>0.20856</v>
      </c>
      <c r="E38" s="116" t="s">
        <v>433</v>
      </c>
      <c r="F38" s="286">
        <v>8.54620971282</v>
      </c>
    </row>
    <row r="39" spans="1:6" ht="13.5">
      <c r="A39" s="6">
        <f t="shared" si="0"/>
        <v>36</v>
      </c>
      <c r="B39" s="116" t="s">
        <v>434</v>
      </c>
      <c r="C39" s="105">
        <v>315.683196</v>
      </c>
      <c r="D39" s="280">
        <v>0.334639</v>
      </c>
      <c r="E39" s="116" t="s">
        <v>86</v>
      </c>
      <c r="F39" s="286">
        <v>7.500005173979999</v>
      </c>
    </row>
    <row r="40" spans="1:6" ht="13.5">
      <c r="A40" s="6">
        <f t="shared" si="0"/>
        <v>37</v>
      </c>
      <c r="B40" s="116" t="s">
        <v>25</v>
      </c>
      <c r="C40" s="105">
        <v>275.74737</v>
      </c>
      <c r="D40" s="280">
        <v>0.288979</v>
      </c>
      <c r="E40" s="116" t="s">
        <v>435</v>
      </c>
      <c r="F40" s="286">
        <v>6.865455326136001</v>
      </c>
    </row>
    <row r="41" spans="1:6" ht="13.5">
      <c r="A41" s="6">
        <f t="shared" si="0"/>
        <v>38</v>
      </c>
      <c r="B41" s="116" t="s">
        <v>433</v>
      </c>
      <c r="C41" s="105">
        <v>247.22177999999997</v>
      </c>
      <c r="D41" s="280">
        <v>0.244191</v>
      </c>
      <c r="E41" s="116" t="s">
        <v>29</v>
      </c>
      <c r="F41" s="286">
        <v>5.993336757948</v>
      </c>
    </row>
    <row r="42" spans="1:6" ht="13.5">
      <c r="A42" s="6">
        <f t="shared" si="0"/>
        <v>39</v>
      </c>
      <c r="B42" s="116" t="s">
        <v>8</v>
      </c>
      <c r="C42" s="105">
        <v>86.527623</v>
      </c>
      <c r="D42" s="280">
        <v>0.007868</v>
      </c>
      <c r="E42" s="116" t="s">
        <v>8</v>
      </c>
      <c r="F42" s="286">
        <v>4.5599192044770005</v>
      </c>
    </row>
    <row r="43" spans="1:6" ht="13.5">
      <c r="A43" s="6">
        <f t="shared" si="0"/>
        <v>40</v>
      </c>
      <c r="B43" s="116" t="s">
        <v>86</v>
      </c>
      <c r="C43" s="105">
        <v>70.36312199999999</v>
      </c>
      <c r="D43" s="280">
        <v>0.103105</v>
      </c>
      <c r="E43" s="116" t="s">
        <v>44</v>
      </c>
      <c r="F43" s="286">
        <v>1.424231362638</v>
      </c>
    </row>
    <row r="44" spans="1:6" ht="13.5">
      <c r="A44" s="6">
        <f t="shared" si="0"/>
        <v>41</v>
      </c>
      <c r="B44" s="116" t="s">
        <v>44</v>
      </c>
      <c r="C44" s="105">
        <v>54.198621</v>
      </c>
      <c r="D44" s="280">
        <v>0.216409</v>
      </c>
      <c r="E44" s="116" t="s">
        <v>23</v>
      </c>
      <c r="F44" s="286">
        <v>0.9510707453370001</v>
      </c>
    </row>
    <row r="45" spans="1:6" ht="13.5">
      <c r="A45" s="6">
        <f t="shared" si="0"/>
        <v>42</v>
      </c>
      <c r="B45" s="116" t="s">
        <v>23</v>
      </c>
      <c r="C45" s="105">
        <v>16.164501</v>
      </c>
      <c r="D45" s="280">
        <v>0.086199</v>
      </c>
      <c r="E45" s="116" t="s">
        <v>442</v>
      </c>
      <c r="F45" s="286">
        <v>0</v>
      </c>
    </row>
    <row r="46" spans="1:6" ht="13.5">
      <c r="A46" s="158"/>
      <c r="B46" s="157" t="s">
        <v>443</v>
      </c>
      <c r="C46" s="106">
        <v>3466.810038</v>
      </c>
      <c r="D46" s="282">
        <v>0.453489</v>
      </c>
      <c r="E46" s="157" t="s">
        <v>443</v>
      </c>
      <c r="F46" s="285">
        <v>7.9597958472479995</v>
      </c>
    </row>
    <row r="47" spans="1:6" ht="13.5">
      <c r="A47" s="231"/>
      <c r="B47" s="230" t="s">
        <v>497</v>
      </c>
      <c r="C47" s="283">
        <v>850536.106794</v>
      </c>
      <c r="D47" s="229">
        <v>0.622327</v>
      </c>
      <c r="E47" s="228"/>
      <c r="F47" s="232">
        <v>41393.891245450395</v>
      </c>
    </row>
    <row r="49" ht="13.5">
      <c r="A49" s="24" t="s">
        <v>415</v>
      </c>
    </row>
    <row r="50" ht="13.5">
      <c r="A50" s="28" t="s">
        <v>491</v>
      </c>
    </row>
    <row r="51" spans="1:6" ht="27.75" customHeight="1">
      <c r="A51" s="308" t="s">
        <v>492</v>
      </c>
      <c r="B51" s="308"/>
      <c r="C51" s="308"/>
      <c r="D51" s="308"/>
      <c r="E51" s="308"/>
      <c r="F51" s="308"/>
    </row>
    <row r="52" ht="13.5">
      <c r="A52" s="28" t="s">
        <v>498</v>
      </c>
    </row>
  </sheetData>
  <sheetProtection/>
  <mergeCells count="1">
    <mergeCell ref="A51:F5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M119"/>
  <sheetViews>
    <sheetView zoomScalePageLayoutView="0" workbookViewId="0" topLeftCell="A1">
      <selection activeCell="A1" sqref="A1"/>
    </sheetView>
  </sheetViews>
  <sheetFormatPr defaultColWidth="9.00390625" defaultRowHeight="13.5"/>
  <cols>
    <col min="1" max="1" width="3.375" style="0" customWidth="1"/>
    <col min="2" max="2" width="4.50390625" style="0" customWidth="1"/>
    <col min="3" max="3" width="21.125" style="0" customWidth="1"/>
    <col min="4" max="4" width="7.375" style="0" customWidth="1"/>
    <col min="5" max="6" width="8.75390625" style="0" customWidth="1"/>
    <col min="7" max="8" width="8.625" style="0" customWidth="1"/>
    <col min="9" max="9" width="9.125" style="0" customWidth="1"/>
    <col min="10" max="10" width="9.375" style="0" customWidth="1"/>
    <col min="11" max="11" width="5.75390625" style="0" customWidth="1"/>
    <col min="12" max="12" width="6.00390625" style="0" customWidth="1"/>
  </cols>
  <sheetData>
    <row r="1" ht="14.25">
      <c r="A1" s="14" t="s">
        <v>412</v>
      </c>
    </row>
    <row r="3" spans="1:12" ht="63" customHeight="1">
      <c r="A3" s="342" t="s">
        <v>78</v>
      </c>
      <c r="B3" s="343"/>
      <c r="C3" s="344"/>
      <c r="D3" s="53" t="s">
        <v>409</v>
      </c>
      <c r="E3" s="21" t="s">
        <v>488</v>
      </c>
      <c r="F3" s="22" t="s">
        <v>489</v>
      </c>
      <c r="G3" s="21" t="s">
        <v>405</v>
      </c>
      <c r="H3" s="136" t="s">
        <v>406</v>
      </c>
      <c r="I3" s="54" t="s">
        <v>407</v>
      </c>
      <c r="J3" s="55" t="s">
        <v>408</v>
      </c>
      <c r="K3" s="21" t="s">
        <v>283</v>
      </c>
      <c r="L3" s="29" t="s">
        <v>284</v>
      </c>
    </row>
    <row r="4" spans="1:12" ht="13.5">
      <c r="A4" s="9">
        <v>1</v>
      </c>
      <c r="B4" s="147" t="s">
        <v>79</v>
      </c>
      <c r="C4" s="148" t="s">
        <v>80</v>
      </c>
      <c r="D4" s="138">
        <v>950853</v>
      </c>
      <c r="E4" s="141">
        <v>0.004212</v>
      </c>
      <c r="F4" s="31">
        <v>0.002369</v>
      </c>
      <c r="G4" s="31">
        <v>0.356395</v>
      </c>
      <c r="H4" s="31">
        <v>0.038973</v>
      </c>
      <c r="I4" s="96">
        <f>D4*E4</f>
        <v>4004.9928359999994</v>
      </c>
      <c r="J4" s="62">
        <f>D4*F4</f>
        <v>2252.570757</v>
      </c>
      <c r="K4" s="60">
        <f>G4*I4</f>
        <v>1427.3594217862199</v>
      </c>
      <c r="L4" s="67">
        <f>H4*I4</f>
        <v>156.08658579742797</v>
      </c>
    </row>
    <row r="5" spans="1:12" ht="13.5">
      <c r="A5" s="10">
        <v>2</v>
      </c>
      <c r="B5" s="149" t="s">
        <v>81</v>
      </c>
      <c r="C5" s="150" t="s">
        <v>82</v>
      </c>
      <c r="D5" s="138">
        <v>950853</v>
      </c>
      <c r="E5" s="142">
        <v>0.001017</v>
      </c>
      <c r="F5" s="32">
        <v>0.00027</v>
      </c>
      <c r="G5" s="32">
        <v>0.042634</v>
      </c>
      <c r="H5" s="32">
        <v>0.016082</v>
      </c>
      <c r="I5" s="97">
        <f aca="true" t="shared" si="0" ref="I5:I68">D5*E5</f>
        <v>967.0175009999999</v>
      </c>
      <c r="J5" s="64">
        <f aca="true" t="shared" si="1" ref="J5:J68">D5*F5</f>
        <v>256.73031000000003</v>
      </c>
      <c r="K5" s="61">
        <f aca="true" t="shared" si="2" ref="K5:K68">G5*I5</f>
        <v>41.227824137633995</v>
      </c>
      <c r="L5" s="68">
        <f aca="true" t="shared" si="3" ref="L5:L68">H5*I5</f>
        <v>15.551575451081998</v>
      </c>
    </row>
    <row r="6" spans="1:12" ht="13.5">
      <c r="A6" s="10">
        <v>3</v>
      </c>
      <c r="B6" s="149" t="s">
        <v>83</v>
      </c>
      <c r="C6" s="150" t="s">
        <v>84</v>
      </c>
      <c r="D6" s="138">
        <v>950853</v>
      </c>
      <c r="E6" s="142">
        <v>0.001668</v>
      </c>
      <c r="F6" s="32">
        <v>0.001077</v>
      </c>
      <c r="G6" s="32">
        <v>0.088667</v>
      </c>
      <c r="H6" s="32">
        <v>0.079314</v>
      </c>
      <c r="I6" s="97">
        <f t="shared" si="0"/>
        <v>1586.022804</v>
      </c>
      <c r="J6" s="64">
        <f t="shared" si="1"/>
        <v>1024.068681</v>
      </c>
      <c r="K6" s="61">
        <f t="shared" si="2"/>
        <v>140.627883962268</v>
      </c>
      <c r="L6" s="68">
        <f t="shared" si="3"/>
        <v>125.79381267645599</v>
      </c>
    </row>
    <row r="7" spans="1:12" ht="13.5">
      <c r="A7" s="10">
        <v>4</v>
      </c>
      <c r="B7" s="149" t="s">
        <v>85</v>
      </c>
      <c r="C7" s="150" t="s">
        <v>86</v>
      </c>
      <c r="D7" s="138">
        <v>950853</v>
      </c>
      <c r="E7" s="142">
        <v>7E-05</v>
      </c>
      <c r="F7" s="32">
        <v>4.8E-05</v>
      </c>
      <c r="G7" s="32">
        <v>0.309507</v>
      </c>
      <c r="H7" s="32">
        <v>0.10659</v>
      </c>
      <c r="I7" s="97">
        <f t="shared" si="0"/>
        <v>66.55971</v>
      </c>
      <c r="J7" s="64">
        <f t="shared" si="1"/>
        <v>45.640944000000005</v>
      </c>
      <c r="K7" s="61">
        <f t="shared" si="2"/>
        <v>20.600696162969996</v>
      </c>
      <c r="L7" s="68">
        <f t="shared" si="3"/>
        <v>7.0945994889</v>
      </c>
    </row>
    <row r="8" spans="1:12" ht="13.5">
      <c r="A8" s="10">
        <v>5</v>
      </c>
      <c r="B8" s="149" t="s">
        <v>87</v>
      </c>
      <c r="C8" s="150" t="s">
        <v>88</v>
      </c>
      <c r="D8" s="138">
        <v>950853</v>
      </c>
      <c r="E8" s="142">
        <v>0.000511</v>
      </c>
      <c r="F8" s="32">
        <v>0.000228</v>
      </c>
      <c r="G8" s="32">
        <v>0.103751</v>
      </c>
      <c r="H8" s="32">
        <v>0.031278</v>
      </c>
      <c r="I8" s="97">
        <f t="shared" si="0"/>
        <v>485.885883</v>
      </c>
      <c r="J8" s="64">
        <f t="shared" si="1"/>
        <v>216.794484</v>
      </c>
      <c r="K8" s="61">
        <f t="shared" si="2"/>
        <v>50.411146247133</v>
      </c>
      <c r="L8" s="68">
        <f t="shared" si="3"/>
        <v>15.197538648474</v>
      </c>
    </row>
    <row r="9" spans="1:13" ht="13.5">
      <c r="A9" s="10">
        <v>6</v>
      </c>
      <c r="B9" s="149" t="s">
        <v>89</v>
      </c>
      <c r="C9" s="150" t="s">
        <v>90</v>
      </c>
      <c r="D9" s="138">
        <v>950853</v>
      </c>
      <c r="E9" s="142">
        <v>0</v>
      </c>
      <c r="F9" s="32">
        <v>0</v>
      </c>
      <c r="G9" s="33" t="s">
        <v>275</v>
      </c>
      <c r="H9" s="33" t="s">
        <v>275</v>
      </c>
      <c r="I9" s="97">
        <f t="shared" si="0"/>
        <v>0</v>
      </c>
      <c r="J9" s="64">
        <f t="shared" si="1"/>
        <v>0</v>
      </c>
      <c r="K9" s="100" t="s">
        <v>275</v>
      </c>
      <c r="L9" s="100" t="s">
        <v>275</v>
      </c>
      <c r="M9" s="154"/>
    </row>
    <row r="10" spans="1:12" ht="13.5">
      <c r="A10" s="10">
        <v>7</v>
      </c>
      <c r="B10" s="149" t="s">
        <v>91</v>
      </c>
      <c r="C10" s="150" t="s">
        <v>92</v>
      </c>
      <c r="D10" s="138">
        <v>950853</v>
      </c>
      <c r="E10" s="142">
        <v>-1E-06</v>
      </c>
      <c r="F10" s="32">
        <v>0</v>
      </c>
      <c r="G10" s="32">
        <v>0.055077</v>
      </c>
      <c r="H10" s="32">
        <v>0.052699</v>
      </c>
      <c r="I10" s="97">
        <f t="shared" si="0"/>
        <v>-0.950853</v>
      </c>
      <c r="J10" s="64">
        <f t="shared" si="1"/>
        <v>0</v>
      </c>
      <c r="K10" s="61">
        <f t="shared" si="2"/>
        <v>-0.052370130681</v>
      </c>
      <c r="L10" s="68">
        <f t="shared" si="3"/>
        <v>-0.050109002247</v>
      </c>
    </row>
    <row r="11" spans="1:12" ht="13.5">
      <c r="A11" s="10">
        <v>8</v>
      </c>
      <c r="B11" s="149" t="s">
        <v>93</v>
      </c>
      <c r="C11" s="150" t="s">
        <v>94</v>
      </c>
      <c r="D11" s="138">
        <v>950853</v>
      </c>
      <c r="E11" s="142">
        <v>0.025079</v>
      </c>
      <c r="F11" s="32">
        <v>0.008377</v>
      </c>
      <c r="G11" s="32">
        <v>0.043795</v>
      </c>
      <c r="H11" s="32">
        <v>0.042713</v>
      </c>
      <c r="I11" s="97">
        <f t="shared" si="0"/>
        <v>23846.442387</v>
      </c>
      <c r="J11" s="64">
        <f t="shared" si="1"/>
        <v>7965.295581</v>
      </c>
      <c r="K11" s="61">
        <f t="shared" si="2"/>
        <v>1044.354944338665</v>
      </c>
      <c r="L11" s="68">
        <f t="shared" si="3"/>
        <v>1018.553093675931</v>
      </c>
    </row>
    <row r="12" spans="1:12" ht="13.5">
      <c r="A12" s="10">
        <v>9</v>
      </c>
      <c r="B12" s="149" t="s">
        <v>95</v>
      </c>
      <c r="C12" s="150" t="s">
        <v>96</v>
      </c>
      <c r="D12" s="138">
        <v>950853</v>
      </c>
      <c r="E12" s="142">
        <v>0.005999</v>
      </c>
      <c r="F12" s="32">
        <v>0.003509</v>
      </c>
      <c r="G12" s="32">
        <v>0.01518</v>
      </c>
      <c r="H12" s="32">
        <v>0.014045</v>
      </c>
      <c r="I12" s="97">
        <f t="shared" si="0"/>
        <v>5704.167147</v>
      </c>
      <c r="J12" s="64">
        <f t="shared" si="1"/>
        <v>3336.543177</v>
      </c>
      <c r="K12" s="61">
        <f t="shared" si="2"/>
        <v>86.58925729146</v>
      </c>
      <c r="L12" s="68">
        <f t="shared" si="3"/>
        <v>80.115027579615</v>
      </c>
    </row>
    <row r="13" spans="1:12" ht="13.5">
      <c r="A13" s="10">
        <v>10</v>
      </c>
      <c r="B13" s="149" t="s">
        <v>97</v>
      </c>
      <c r="C13" s="150" t="s">
        <v>98</v>
      </c>
      <c r="D13" s="138">
        <v>950853</v>
      </c>
      <c r="E13" s="142">
        <v>0.000741</v>
      </c>
      <c r="F13" s="32">
        <v>0.000133</v>
      </c>
      <c r="G13" s="32">
        <v>0.009217</v>
      </c>
      <c r="H13" s="32">
        <v>0.009013</v>
      </c>
      <c r="I13" s="97">
        <f t="shared" si="0"/>
        <v>704.582073</v>
      </c>
      <c r="J13" s="64">
        <f t="shared" si="1"/>
        <v>126.46344900000001</v>
      </c>
      <c r="K13" s="61">
        <f t="shared" si="2"/>
        <v>6.494132966841</v>
      </c>
      <c r="L13" s="68">
        <f t="shared" si="3"/>
        <v>6.350398223949001</v>
      </c>
    </row>
    <row r="14" spans="1:13" ht="13.5">
      <c r="A14" s="10">
        <v>11</v>
      </c>
      <c r="B14" s="149" t="s">
        <v>99</v>
      </c>
      <c r="C14" s="150" t="s">
        <v>100</v>
      </c>
      <c r="D14" s="138">
        <v>950853</v>
      </c>
      <c r="E14" s="142">
        <v>0</v>
      </c>
      <c r="F14" s="32">
        <v>0</v>
      </c>
      <c r="G14" s="33" t="s">
        <v>275</v>
      </c>
      <c r="H14" s="33" t="s">
        <v>275</v>
      </c>
      <c r="I14" s="97">
        <f t="shared" si="0"/>
        <v>0</v>
      </c>
      <c r="J14" s="64">
        <f t="shared" si="1"/>
        <v>0</v>
      </c>
      <c r="K14" s="100" t="s">
        <v>275</v>
      </c>
      <c r="L14" s="100" t="s">
        <v>275</v>
      </c>
      <c r="M14" s="154"/>
    </row>
    <row r="15" spans="1:12" ht="13.5">
      <c r="A15" s="10">
        <v>12</v>
      </c>
      <c r="B15" s="149" t="s">
        <v>101</v>
      </c>
      <c r="C15" s="150" t="s">
        <v>102</v>
      </c>
      <c r="D15" s="138">
        <v>950853</v>
      </c>
      <c r="E15" s="142">
        <v>0.000152</v>
      </c>
      <c r="F15" s="32">
        <v>6E-05</v>
      </c>
      <c r="G15" s="32">
        <v>0.101842</v>
      </c>
      <c r="H15" s="32">
        <v>0.06624</v>
      </c>
      <c r="I15" s="97">
        <f t="shared" si="0"/>
        <v>144.52965600000002</v>
      </c>
      <c r="J15" s="64">
        <f t="shared" si="1"/>
        <v>57.05118</v>
      </c>
      <c r="K15" s="61">
        <f t="shared" si="2"/>
        <v>14.719189226352002</v>
      </c>
      <c r="L15" s="68">
        <f t="shared" si="3"/>
        <v>9.57364441344</v>
      </c>
    </row>
    <row r="16" spans="1:12" ht="13.5">
      <c r="A16" s="10">
        <v>13</v>
      </c>
      <c r="B16" s="149" t="s">
        <v>103</v>
      </c>
      <c r="C16" s="150" t="s">
        <v>104</v>
      </c>
      <c r="D16" s="138">
        <v>950853</v>
      </c>
      <c r="E16" s="142">
        <v>0.001494</v>
      </c>
      <c r="F16" s="32">
        <v>0.000622</v>
      </c>
      <c r="G16" s="32">
        <v>0.131236</v>
      </c>
      <c r="H16" s="32">
        <v>0.097422</v>
      </c>
      <c r="I16" s="97">
        <f t="shared" si="0"/>
        <v>1420.574382</v>
      </c>
      <c r="J16" s="64">
        <f t="shared" si="1"/>
        <v>591.430566</v>
      </c>
      <c r="K16" s="61">
        <f t="shared" si="2"/>
        <v>186.430499596152</v>
      </c>
      <c r="L16" s="68">
        <f t="shared" si="3"/>
        <v>138.39519744320398</v>
      </c>
    </row>
    <row r="17" spans="1:12" ht="13.5">
      <c r="A17" s="10">
        <v>14</v>
      </c>
      <c r="B17" s="149" t="s">
        <v>105</v>
      </c>
      <c r="C17" s="150" t="s">
        <v>106</v>
      </c>
      <c r="D17" s="138">
        <v>950853</v>
      </c>
      <c r="E17" s="142">
        <v>0.000144</v>
      </c>
      <c r="F17" s="32">
        <v>6.2E-05</v>
      </c>
      <c r="G17" s="32">
        <v>0.051984</v>
      </c>
      <c r="H17" s="32">
        <v>0.04303</v>
      </c>
      <c r="I17" s="97">
        <f t="shared" si="0"/>
        <v>136.922832</v>
      </c>
      <c r="J17" s="64">
        <f t="shared" si="1"/>
        <v>58.952886</v>
      </c>
      <c r="K17" s="61">
        <f t="shared" si="2"/>
        <v>7.1177964986880005</v>
      </c>
      <c r="L17" s="68">
        <f t="shared" si="3"/>
        <v>5.89178946096</v>
      </c>
    </row>
    <row r="18" spans="1:12" ht="13.5">
      <c r="A18" s="10">
        <v>15</v>
      </c>
      <c r="B18" s="149" t="s">
        <v>107</v>
      </c>
      <c r="C18" s="150" t="s">
        <v>108</v>
      </c>
      <c r="D18" s="138">
        <v>950853</v>
      </c>
      <c r="E18" s="142">
        <v>0.00038</v>
      </c>
      <c r="F18" s="32">
        <v>0.000149</v>
      </c>
      <c r="G18" s="32">
        <v>0.093808</v>
      </c>
      <c r="H18" s="32">
        <v>0.065948</v>
      </c>
      <c r="I18" s="97">
        <f t="shared" si="0"/>
        <v>361.32414</v>
      </c>
      <c r="J18" s="64">
        <f t="shared" si="1"/>
        <v>141.677097</v>
      </c>
      <c r="K18" s="61">
        <f t="shared" si="2"/>
        <v>33.89509492512</v>
      </c>
      <c r="L18" s="68">
        <f t="shared" si="3"/>
        <v>23.828604384720002</v>
      </c>
    </row>
    <row r="19" spans="1:12" ht="13.5">
      <c r="A19" s="10">
        <v>16</v>
      </c>
      <c r="B19" s="149" t="s">
        <v>109</v>
      </c>
      <c r="C19" s="150" t="s">
        <v>110</v>
      </c>
      <c r="D19" s="138">
        <v>950853</v>
      </c>
      <c r="E19" s="142">
        <v>0.000182</v>
      </c>
      <c r="F19" s="32">
        <v>4E-05</v>
      </c>
      <c r="G19" s="32">
        <v>0.014094</v>
      </c>
      <c r="H19" s="32">
        <v>0.013888</v>
      </c>
      <c r="I19" s="97">
        <f t="shared" si="0"/>
        <v>173.055246</v>
      </c>
      <c r="J19" s="64">
        <f t="shared" si="1"/>
        <v>38.03412</v>
      </c>
      <c r="K19" s="61">
        <f t="shared" si="2"/>
        <v>2.439040637124</v>
      </c>
      <c r="L19" s="68">
        <f t="shared" si="3"/>
        <v>2.4033912564480002</v>
      </c>
    </row>
    <row r="20" spans="1:12" ht="13.5">
      <c r="A20" s="10">
        <v>17</v>
      </c>
      <c r="B20" s="149" t="s">
        <v>111</v>
      </c>
      <c r="C20" s="150" t="s">
        <v>112</v>
      </c>
      <c r="D20" s="138">
        <v>950853</v>
      </c>
      <c r="E20" s="142">
        <v>0.00167</v>
      </c>
      <c r="F20" s="32">
        <v>0.000736</v>
      </c>
      <c r="G20" s="32">
        <v>0.065192</v>
      </c>
      <c r="H20" s="32">
        <v>0.062548</v>
      </c>
      <c r="I20" s="97">
        <f t="shared" si="0"/>
        <v>1587.92451</v>
      </c>
      <c r="J20" s="64">
        <f t="shared" si="1"/>
        <v>699.827808</v>
      </c>
      <c r="K20" s="61">
        <f t="shared" si="2"/>
        <v>103.51997465592001</v>
      </c>
      <c r="L20" s="68">
        <f t="shared" si="3"/>
        <v>99.32150225148001</v>
      </c>
    </row>
    <row r="21" spans="1:12" ht="13.5">
      <c r="A21" s="10">
        <v>18</v>
      </c>
      <c r="B21" s="149" t="s">
        <v>113</v>
      </c>
      <c r="C21" s="150" t="s">
        <v>114</v>
      </c>
      <c r="D21" s="138">
        <v>950853</v>
      </c>
      <c r="E21" s="142">
        <v>0.001896</v>
      </c>
      <c r="F21" s="32">
        <v>0.001017</v>
      </c>
      <c r="G21" s="32">
        <v>0.062683</v>
      </c>
      <c r="H21" s="32">
        <v>0.056309</v>
      </c>
      <c r="I21" s="97">
        <f t="shared" si="0"/>
        <v>1802.817288</v>
      </c>
      <c r="J21" s="64">
        <f t="shared" si="1"/>
        <v>967.0175009999999</v>
      </c>
      <c r="K21" s="61">
        <f t="shared" si="2"/>
        <v>113.005996063704</v>
      </c>
      <c r="L21" s="68">
        <f t="shared" si="3"/>
        <v>101.51483866999199</v>
      </c>
    </row>
    <row r="22" spans="1:12" ht="13.5">
      <c r="A22" s="10">
        <v>19</v>
      </c>
      <c r="B22" s="149" t="s">
        <v>115</v>
      </c>
      <c r="C22" s="150" t="s">
        <v>116</v>
      </c>
      <c r="D22" s="138">
        <v>950853</v>
      </c>
      <c r="E22" s="142">
        <v>0.000106</v>
      </c>
      <c r="F22" s="32">
        <v>3.4E-05</v>
      </c>
      <c r="G22" s="32">
        <v>0.012688</v>
      </c>
      <c r="H22" s="32">
        <v>0.012688</v>
      </c>
      <c r="I22" s="97">
        <f t="shared" si="0"/>
        <v>100.790418</v>
      </c>
      <c r="J22" s="64">
        <f t="shared" si="1"/>
        <v>32.329002</v>
      </c>
      <c r="K22" s="61">
        <f t="shared" si="2"/>
        <v>1.278828823584</v>
      </c>
      <c r="L22" s="68">
        <f t="shared" si="3"/>
        <v>1.278828823584</v>
      </c>
    </row>
    <row r="23" spans="1:12" ht="13.5">
      <c r="A23" s="10">
        <v>20</v>
      </c>
      <c r="B23" s="149" t="s">
        <v>117</v>
      </c>
      <c r="C23" s="150" t="s">
        <v>118</v>
      </c>
      <c r="D23" s="138">
        <v>950853</v>
      </c>
      <c r="E23" s="142">
        <v>0.000156</v>
      </c>
      <c r="F23" s="32">
        <v>5.6E-05</v>
      </c>
      <c r="G23" s="32">
        <v>0.017551</v>
      </c>
      <c r="H23" s="32">
        <v>0.017464</v>
      </c>
      <c r="I23" s="97">
        <f t="shared" si="0"/>
        <v>148.333068</v>
      </c>
      <c r="J23" s="64">
        <f t="shared" si="1"/>
        <v>53.247768</v>
      </c>
      <c r="K23" s="61">
        <f t="shared" si="2"/>
        <v>2.603393676468</v>
      </c>
      <c r="L23" s="68">
        <f t="shared" si="3"/>
        <v>2.590488699552</v>
      </c>
    </row>
    <row r="24" spans="1:12" ht="13.5">
      <c r="A24" s="10">
        <v>21</v>
      </c>
      <c r="B24" s="149" t="s">
        <v>119</v>
      </c>
      <c r="C24" s="150" t="s">
        <v>120</v>
      </c>
      <c r="D24" s="138">
        <v>950853</v>
      </c>
      <c r="E24" s="142">
        <v>2E-06</v>
      </c>
      <c r="F24" s="32">
        <v>0</v>
      </c>
      <c r="G24" s="32">
        <v>0.00223</v>
      </c>
      <c r="H24" s="32">
        <v>0.00223</v>
      </c>
      <c r="I24" s="97">
        <f t="shared" si="0"/>
        <v>1.901706</v>
      </c>
      <c r="J24" s="64">
        <f t="shared" si="1"/>
        <v>0</v>
      </c>
      <c r="K24" s="61">
        <f t="shared" si="2"/>
        <v>0.00424080438</v>
      </c>
      <c r="L24" s="68">
        <f t="shared" si="3"/>
        <v>0.00424080438</v>
      </c>
    </row>
    <row r="25" spans="1:12" ht="13.5">
      <c r="A25" s="10">
        <v>22</v>
      </c>
      <c r="B25" s="149" t="s">
        <v>121</v>
      </c>
      <c r="C25" s="150" t="s">
        <v>445</v>
      </c>
      <c r="D25" s="138">
        <v>950853</v>
      </c>
      <c r="E25" s="142">
        <v>8.6E-05</v>
      </c>
      <c r="F25" s="32">
        <v>2.4E-05</v>
      </c>
      <c r="G25" s="32">
        <v>0.010629</v>
      </c>
      <c r="H25" s="32">
        <v>0.010614</v>
      </c>
      <c r="I25" s="97">
        <f t="shared" si="0"/>
        <v>81.773358</v>
      </c>
      <c r="J25" s="64">
        <f t="shared" si="1"/>
        <v>22.820472000000002</v>
      </c>
      <c r="K25" s="61">
        <f t="shared" si="2"/>
        <v>0.869169022182</v>
      </c>
      <c r="L25" s="68">
        <f t="shared" si="3"/>
        <v>0.867942421812</v>
      </c>
    </row>
    <row r="26" spans="1:12" ht="13.5">
      <c r="A26" s="10">
        <v>23</v>
      </c>
      <c r="B26" s="149" t="s">
        <v>122</v>
      </c>
      <c r="C26" s="150" t="s">
        <v>123</v>
      </c>
      <c r="D26" s="138">
        <v>950853</v>
      </c>
      <c r="E26" s="142">
        <v>6.6E-05</v>
      </c>
      <c r="F26" s="32">
        <v>1.7E-05</v>
      </c>
      <c r="G26" s="32">
        <v>0.010774</v>
      </c>
      <c r="H26" s="32">
        <v>0.010774</v>
      </c>
      <c r="I26" s="97">
        <f t="shared" si="0"/>
        <v>62.75629800000001</v>
      </c>
      <c r="J26" s="64">
        <f t="shared" si="1"/>
        <v>16.164501</v>
      </c>
      <c r="K26" s="61">
        <f t="shared" si="2"/>
        <v>0.6761363546520002</v>
      </c>
      <c r="L26" s="68">
        <f t="shared" si="3"/>
        <v>0.6761363546520002</v>
      </c>
    </row>
    <row r="27" spans="1:12" ht="13.5">
      <c r="A27" s="10">
        <v>24</v>
      </c>
      <c r="B27" s="149" t="s">
        <v>124</v>
      </c>
      <c r="C27" s="150" t="s">
        <v>125</v>
      </c>
      <c r="D27" s="138">
        <v>950853</v>
      </c>
      <c r="E27" s="142">
        <v>2.9E-05</v>
      </c>
      <c r="F27" s="32">
        <v>1E-05</v>
      </c>
      <c r="G27" s="32">
        <v>0.021279</v>
      </c>
      <c r="H27" s="32">
        <v>0.021279</v>
      </c>
      <c r="I27" s="97">
        <f t="shared" si="0"/>
        <v>27.574737</v>
      </c>
      <c r="J27" s="64">
        <f t="shared" si="1"/>
        <v>9.50853</v>
      </c>
      <c r="K27" s="61">
        <f t="shared" si="2"/>
        <v>0.586762828623</v>
      </c>
      <c r="L27" s="68">
        <f t="shared" si="3"/>
        <v>0.586762828623</v>
      </c>
    </row>
    <row r="28" spans="1:12" ht="13.5">
      <c r="A28" s="10">
        <v>25</v>
      </c>
      <c r="B28" s="149" t="s">
        <v>126</v>
      </c>
      <c r="C28" s="150" t="s">
        <v>127</v>
      </c>
      <c r="D28" s="138">
        <v>950853</v>
      </c>
      <c r="E28" s="142">
        <v>0.000761</v>
      </c>
      <c r="F28" s="32">
        <v>0.000402</v>
      </c>
      <c r="G28" s="32">
        <v>0.012778</v>
      </c>
      <c r="H28" s="32">
        <v>0.012758</v>
      </c>
      <c r="I28" s="97">
        <f t="shared" si="0"/>
        <v>723.5991329999999</v>
      </c>
      <c r="J28" s="64">
        <f t="shared" si="1"/>
        <v>382.242906</v>
      </c>
      <c r="K28" s="61">
        <f t="shared" si="2"/>
        <v>9.246149721474</v>
      </c>
      <c r="L28" s="68">
        <f t="shared" si="3"/>
        <v>9.231677738814</v>
      </c>
    </row>
    <row r="29" spans="1:12" ht="13.5">
      <c r="A29" s="10">
        <v>26</v>
      </c>
      <c r="B29" s="149" t="s">
        <v>128</v>
      </c>
      <c r="C29" s="150" t="s">
        <v>129</v>
      </c>
      <c r="D29" s="138">
        <v>950853</v>
      </c>
      <c r="E29" s="142">
        <v>0.001228</v>
      </c>
      <c r="F29" s="32">
        <v>0.000386</v>
      </c>
      <c r="G29" s="32">
        <v>0.017664</v>
      </c>
      <c r="H29" s="32">
        <v>0.017567</v>
      </c>
      <c r="I29" s="97">
        <f t="shared" si="0"/>
        <v>1167.6474839999998</v>
      </c>
      <c r="J29" s="64">
        <f t="shared" si="1"/>
        <v>367.029258</v>
      </c>
      <c r="K29" s="61">
        <f t="shared" si="2"/>
        <v>20.625325157375997</v>
      </c>
      <c r="L29" s="68">
        <f t="shared" si="3"/>
        <v>20.512063351427997</v>
      </c>
    </row>
    <row r="30" spans="1:12" ht="13.5">
      <c r="A30" s="10">
        <v>27</v>
      </c>
      <c r="B30" s="149" t="s">
        <v>130</v>
      </c>
      <c r="C30" s="150" t="s">
        <v>131</v>
      </c>
      <c r="D30" s="138">
        <v>950853</v>
      </c>
      <c r="E30" s="142">
        <v>0.010995</v>
      </c>
      <c r="F30" s="32">
        <v>0.003453</v>
      </c>
      <c r="G30" s="32">
        <v>0.000705</v>
      </c>
      <c r="H30" s="32">
        <v>0.000705</v>
      </c>
      <c r="I30" s="97">
        <f t="shared" si="0"/>
        <v>10454.628735</v>
      </c>
      <c r="J30" s="64">
        <f t="shared" si="1"/>
        <v>3283.295409</v>
      </c>
      <c r="K30" s="61">
        <f t="shared" si="2"/>
        <v>7.370513258175</v>
      </c>
      <c r="L30" s="68">
        <f t="shared" si="3"/>
        <v>7.370513258175</v>
      </c>
    </row>
    <row r="31" spans="1:12" ht="13.5">
      <c r="A31" s="10">
        <v>28</v>
      </c>
      <c r="B31" s="149" t="s">
        <v>132</v>
      </c>
      <c r="C31" s="150" t="s">
        <v>133</v>
      </c>
      <c r="D31" s="138">
        <v>950853</v>
      </c>
      <c r="E31" s="142">
        <v>5.5E-05</v>
      </c>
      <c r="F31" s="32">
        <v>1.1E-05</v>
      </c>
      <c r="G31" s="32">
        <v>0.005381</v>
      </c>
      <c r="H31" s="32">
        <v>0.005381</v>
      </c>
      <c r="I31" s="97">
        <f t="shared" si="0"/>
        <v>52.296915</v>
      </c>
      <c r="J31" s="64">
        <f t="shared" si="1"/>
        <v>10.459382999999999</v>
      </c>
      <c r="K31" s="61">
        <f t="shared" si="2"/>
        <v>0.281409699615</v>
      </c>
      <c r="L31" s="68">
        <f t="shared" si="3"/>
        <v>0.281409699615</v>
      </c>
    </row>
    <row r="32" spans="1:12" ht="13.5">
      <c r="A32" s="10">
        <v>29</v>
      </c>
      <c r="B32" s="149" t="s">
        <v>134</v>
      </c>
      <c r="C32" s="150" t="s">
        <v>19</v>
      </c>
      <c r="D32" s="138">
        <v>950853</v>
      </c>
      <c r="E32" s="142">
        <v>0.002582</v>
      </c>
      <c r="F32" s="32">
        <v>0.000924</v>
      </c>
      <c r="G32" s="32">
        <v>0.047522</v>
      </c>
      <c r="H32" s="32">
        <v>0.045488</v>
      </c>
      <c r="I32" s="97">
        <f t="shared" si="0"/>
        <v>2455.102446</v>
      </c>
      <c r="J32" s="64">
        <f t="shared" si="1"/>
        <v>878.588172</v>
      </c>
      <c r="K32" s="61">
        <f t="shared" si="2"/>
        <v>116.671378438812</v>
      </c>
      <c r="L32" s="68">
        <f t="shared" si="3"/>
        <v>111.67770006364799</v>
      </c>
    </row>
    <row r="33" spans="1:12" ht="13.5">
      <c r="A33" s="10">
        <v>30</v>
      </c>
      <c r="B33" s="149" t="s">
        <v>135</v>
      </c>
      <c r="C33" s="150" t="s">
        <v>21</v>
      </c>
      <c r="D33" s="138">
        <v>950853</v>
      </c>
      <c r="E33" s="142">
        <v>0.00132</v>
      </c>
      <c r="F33" s="32">
        <v>0.000619</v>
      </c>
      <c r="G33" s="32">
        <v>0.036382</v>
      </c>
      <c r="H33" s="32">
        <v>0.034247</v>
      </c>
      <c r="I33" s="97">
        <f t="shared" si="0"/>
        <v>1255.12596</v>
      </c>
      <c r="J33" s="64">
        <f t="shared" si="1"/>
        <v>588.578007</v>
      </c>
      <c r="K33" s="61">
        <f t="shared" si="2"/>
        <v>45.66399267672</v>
      </c>
      <c r="L33" s="68">
        <f t="shared" si="3"/>
        <v>42.984298752120004</v>
      </c>
    </row>
    <row r="34" spans="1:12" ht="13.5">
      <c r="A34" s="10">
        <v>31</v>
      </c>
      <c r="B34" s="149" t="s">
        <v>136</v>
      </c>
      <c r="C34" s="150" t="s">
        <v>137</v>
      </c>
      <c r="D34" s="138">
        <v>950853</v>
      </c>
      <c r="E34" s="142">
        <v>0.000496</v>
      </c>
      <c r="F34" s="32">
        <v>0.0002</v>
      </c>
      <c r="G34" s="32">
        <v>0.097247</v>
      </c>
      <c r="H34" s="32">
        <v>0.065963</v>
      </c>
      <c r="I34" s="97">
        <f t="shared" si="0"/>
        <v>471.623088</v>
      </c>
      <c r="J34" s="64">
        <f t="shared" si="1"/>
        <v>190.1706</v>
      </c>
      <c r="K34" s="61">
        <f t="shared" si="2"/>
        <v>45.863930438736</v>
      </c>
      <c r="L34" s="68">
        <f t="shared" si="3"/>
        <v>31.109673753743998</v>
      </c>
    </row>
    <row r="35" spans="1:12" ht="13.5">
      <c r="A35" s="10">
        <v>32</v>
      </c>
      <c r="B35" s="149" t="s">
        <v>138</v>
      </c>
      <c r="C35" s="150" t="s">
        <v>139</v>
      </c>
      <c r="D35" s="138">
        <v>950853</v>
      </c>
      <c r="E35" s="142">
        <v>0.00014</v>
      </c>
      <c r="F35" s="32">
        <v>7E-05</v>
      </c>
      <c r="G35" s="32">
        <v>0.035797</v>
      </c>
      <c r="H35" s="32">
        <v>0.03451</v>
      </c>
      <c r="I35" s="97">
        <f t="shared" si="0"/>
        <v>133.11942</v>
      </c>
      <c r="J35" s="64">
        <f t="shared" si="1"/>
        <v>66.55971</v>
      </c>
      <c r="K35" s="61">
        <f t="shared" si="2"/>
        <v>4.76527587774</v>
      </c>
      <c r="L35" s="68">
        <f t="shared" si="3"/>
        <v>4.5939511842</v>
      </c>
    </row>
    <row r="36" spans="1:12" ht="13.5">
      <c r="A36" s="10">
        <v>33</v>
      </c>
      <c r="B36" s="149" t="s">
        <v>140</v>
      </c>
      <c r="C36" s="150" t="s">
        <v>141</v>
      </c>
      <c r="D36" s="138">
        <v>950853</v>
      </c>
      <c r="E36" s="142">
        <v>9E-06</v>
      </c>
      <c r="F36" s="32">
        <v>4E-06</v>
      </c>
      <c r="G36" s="32">
        <v>0.045746</v>
      </c>
      <c r="H36" s="32">
        <v>0.045259</v>
      </c>
      <c r="I36" s="97">
        <f t="shared" si="0"/>
        <v>8.557677</v>
      </c>
      <c r="J36" s="64">
        <f t="shared" si="1"/>
        <v>3.803412</v>
      </c>
      <c r="K36" s="61">
        <f t="shared" si="2"/>
        <v>0.391479492042</v>
      </c>
      <c r="L36" s="68">
        <f t="shared" si="3"/>
        <v>0.38731190334300003</v>
      </c>
    </row>
    <row r="37" spans="1:12" ht="13.5">
      <c r="A37" s="10">
        <v>34</v>
      </c>
      <c r="B37" s="149" t="s">
        <v>142</v>
      </c>
      <c r="C37" s="150" t="s">
        <v>23</v>
      </c>
      <c r="D37" s="138">
        <v>950853</v>
      </c>
      <c r="E37" s="142">
        <v>1.7E-05</v>
      </c>
      <c r="F37" s="32">
        <v>8E-06</v>
      </c>
      <c r="G37" s="32">
        <v>0.077759</v>
      </c>
      <c r="H37" s="32">
        <v>0.058837</v>
      </c>
      <c r="I37" s="97">
        <f t="shared" si="0"/>
        <v>16.164501</v>
      </c>
      <c r="J37" s="64">
        <f t="shared" si="1"/>
        <v>7.606824</v>
      </c>
      <c r="K37" s="61">
        <f t="shared" si="2"/>
        <v>1.256935433259</v>
      </c>
      <c r="L37" s="68">
        <f t="shared" si="3"/>
        <v>0.9510707453370001</v>
      </c>
    </row>
    <row r="38" spans="1:12" ht="13.5">
      <c r="A38" s="10">
        <v>35</v>
      </c>
      <c r="B38" s="149" t="s">
        <v>143</v>
      </c>
      <c r="C38" s="150" t="s">
        <v>25</v>
      </c>
      <c r="D38" s="138">
        <v>950853</v>
      </c>
      <c r="E38" s="142">
        <v>0.000152</v>
      </c>
      <c r="F38" s="32">
        <v>7.5E-05</v>
      </c>
      <c r="G38" s="32">
        <v>0.048788</v>
      </c>
      <c r="H38" s="32">
        <v>0.044422</v>
      </c>
      <c r="I38" s="97">
        <f t="shared" si="0"/>
        <v>144.52965600000002</v>
      </c>
      <c r="J38" s="64">
        <f t="shared" si="1"/>
        <v>71.313975</v>
      </c>
      <c r="K38" s="61">
        <f t="shared" si="2"/>
        <v>7.051312856928001</v>
      </c>
      <c r="L38" s="68">
        <f t="shared" si="3"/>
        <v>6.420296378832001</v>
      </c>
    </row>
    <row r="39" spans="1:12" ht="13.5">
      <c r="A39" s="10">
        <v>36</v>
      </c>
      <c r="B39" s="149" t="s">
        <v>144</v>
      </c>
      <c r="C39" s="150" t="s">
        <v>145</v>
      </c>
      <c r="D39" s="138">
        <v>950853</v>
      </c>
      <c r="E39" s="142">
        <v>-4.4E-05</v>
      </c>
      <c r="F39" s="32">
        <v>-1.3E-05</v>
      </c>
      <c r="G39" s="32">
        <v>0.003482</v>
      </c>
      <c r="H39" s="32">
        <v>0.003482</v>
      </c>
      <c r="I39" s="97">
        <f t="shared" si="0"/>
        <v>-41.837531999999996</v>
      </c>
      <c r="J39" s="64">
        <f t="shared" si="1"/>
        <v>-12.361089</v>
      </c>
      <c r="K39" s="61">
        <f t="shared" si="2"/>
        <v>-0.145678286424</v>
      </c>
      <c r="L39" s="68">
        <f t="shared" si="3"/>
        <v>-0.145678286424</v>
      </c>
    </row>
    <row r="40" spans="1:12" ht="13.5">
      <c r="A40" s="10">
        <v>37</v>
      </c>
      <c r="B40" s="149" t="s">
        <v>146</v>
      </c>
      <c r="C40" s="150" t="s">
        <v>147</v>
      </c>
      <c r="D40" s="138">
        <v>950853</v>
      </c>
      <c r="E40" s="142">
        <v>0.000202</v>
      </c>
      <c r="F40" s="32">
        <v>4.7E-05</v>
      </c>
      <c r="G40" s="32">
        <v>0.006527</v>
      </c>
      <c r="H40" s="32">
        <v>0.006527</v>
      </c>
      <c r="I40" s="97">
        <f t="shared" si="0"/>
        <v>192.072306</v>
      </c>
      <c r="J40" s="64">
        <f t="shared" si="1"/>
        <v>44.690090999999995</v>
      </c>
      <c r="K40" s="61">
        <f t="shared" si="2"/>
        <v>1.2536559412619999</v>
      </c>
      <c r="L40" s="68">
        <f t="shared" si="3"/>
        <v>1.2536559412619999</v>
      </c>
    </row>
    <row r="41" spans="1:12" ht="13.5">
      <c r="A41" s="10">
        <v>38</v>
      </c>
      <c r="B41" s="149" t="s">
        <v>148</v>
      </c>
      <c r="C41" s="150" t="s">
        <v>149</v>
      </c>
      <c r="D41" s="138">
        <v>950853</v>
      </c>
      <c r="E41" s="142">
        <v>7.4E-05</v>
      </c>
      <c r="F41" s="32">
        <v>3E-05</v>
      </c>
      <c r="G41" s="32">
        <v>0.0302</v>
      </c>
      <c r="H41" s="32">
        <v>0.029492</v>
      </c>
      <c r="I41" s="97">
        <f t="shared" si="0"/>
        <v>70.36312199999999</v>
      </c>
      <c r="J41" s="64">
        <f t="shared" si="1"/>
        <v>28.52559</v>
      </c>
      <c r="K41" s="61">
        <f t="shared" si="2"/>
        <v>2.1249662843999997</v>
      </c>
      <c r="L41" s="68">
        <f t="shared" si="3"/>
        <v>2.0751491940239997</v>
      </c>
    </row>
    <row r="42" spans="1:12" ht="13.5">
      <c r="A42" s="10">
        <v>39</v>
      </c>
      <c r="B42" s="149" t="s">
        <v>150</v>
      </c>
      <c r="C42" s="150" t="s">
        <v>151</v>
      </c>
      <c r="D42" s="138">
        <v>950853</v>
      </c>
      <c r="E42" s="142">
        <v>0.000182</v>
      </c>
      <c r="F42" s="32">
        <v>5.1E-05</v>
      </c>
      <c r="G42" s="32">
        <v>0.02063</v>
      </c>
      <c r="H42" s="32">
        <v>0.018868</v>
      </c>
      <c r="I42" s="97">
        <f t="shared" si="0"/>
        <v>173.055246</v>
      </c>
      <c r="J42" s="64">
        <f t="shared" si="1"/>
        <v>48.493503</v>
      </c>
      <c r="K42" s="61">
        <f t="shared" si="2"/>
        <v>3.57012972498</v>
      </c>
      <c r="L42" s="68">
        <f t="shared" si="3"/>
        <v>3.265206381528</v>
      </c>
    </row>
    <row r="43" spans="1:12" ht="13.5">
      <c r="A43" s="10">
        <v>40</v>
      </c>
      <c r="B43" s="149" t="s">
        <v>152</v>
      </c>
      <c r="C43" s="150" t="s">
        <v>153</v>
      </c>
      <c r="D43" s="138">
        <v>950853</v>
      </c>
      <c r="E43" s="142">
        <v>0.000117</v>
      </c>
      <c r="F43" s="32">
        <v>2E-05</v>
      </c>
      <c r="G43" s="32">
        <v>0.00617</v>
      </c>
      <c r="H43" s="32">
        <v>0.005943</v>
      </c>
      <c r="I43" s="97">
        <f t="shared" si="0"/>
        <v>111.249801</v>
      </c>
      <c r="J43" s="64">
        <f t="shared" si="1"/>
        <v>19.01706</v>
      </c>
      <c r="K43" s="61">
        <f t="shared" si="2"/>
        <v>0.6864112721700001</v>
      </c>
      <c r="L43" s="68">
        <f t="shared" si="3"/>
        <v>0.661157567343</v>
      </c>
    </row>
    <row r="44" spans="1:12" ht="13.5">
      <c r="A44" s="10">
        <v>41</v>
      </c>
      <c r="B44" s="149" t="s">
        <v>154</v>
      </c>
      <c r="C44" s="150" t="s">
        <v>155</v>
      </c>
      <c r="D44" s="138">
        <v>950853</v>
      </c>
      <c r="E44" s="142">
        <v>0.000163</v>
      </c>
      <c r="F44" s="32">
        <v>2.6E-05</v>
      </c>
      <c r="G44" s="32">
        <v>0.016253</v>
      </c>
      <c r="H44" s="32">
        <v>0.015266</v>
      </c>
      <c r="I44" s="97">
        <f t="shared" si="0"/>
        <v>154.989039</v>
      </c>
      <c r="J44" s="64">
        <f t="shared" si="1"/>
        <v>24.722178</v>
      </c>
      <c r="K44" s="61">
        <f t="shared" si="2"/>
        <v>2.519036850867</v>
      </c>
      <c r="L44" s="68">
        <f t="shared" si="3"/>
        <v>2.3660626693739997</v>
      </c>
    </row>
    <row r="45" spans="1:12" ht="13.5">
      <c r="A45" s="10">
        <v>42</v>
      </c>
      <c r="B45" s="149" t="s">
        <v>156</v>
      </c>
      <c r="C45" s="150" t="s">
        <v>157</v>
      </c>
      <c r="D45" s="138">
        <v>950853</v>
      </c>
      <c r="E45" s="142">
        <v>0.000116</v>
      </c>
      <c r="F45" s="32">
        <v>4.5E-05</v>
      </c>
      <c r="G45" s="32">
        <v>0.058602</v>
      </c>
      <c r="H45" s="32">
        <v>0.055079</v>
      </c>
      <c r="I45" s="97">
        <f t="shared" si="0"/>
        <v>110.298948</v>
      </c>
      <c r="J45" s="64">
        <f t="shared" si="1"/>
        <v>42.788385000000005</v>
      </c>
      <c r="K45" s="61">
        <f t="shared" si="2"/>
        <v>6.4637389506959995</v>
      </c>
      <c r="L45" s="68">
        <f t="shared" si="3"/>
        <v>6.075155756892</v>
      </c>
    </row>
    <row r="46" spans="1:12" ht="13.5">
      <c r="A46" s="10">
        <v>43</v>
      </c>
      <c r="B46" s="149" t="s">
        <v>158</v>
      </c>
      <c r="C46" s="150" t="s">
        <v>159</v>
      </c>
      <c r="D46" s="138">
        <v>950853</v>
      </c>
      <c r="E46" s="142">
        <v>0.001632</v>
      </c>
      <c r="F46" s="32">
        <v>0.000712</v>
      </c>
      <c r="G46" s="32">
        <v>0.076368</v>
      </c>
      <c r="H46" s="32">
        <v>0.069826</v>
      </c>
      <c r="I46" s="97">
        <f t="shared" si="0"/>
        <v>1551.792096</v>
      </c>
      <c r="J46" s="64">
        <f t="shared" si="1"/>
        <v>677.007336</v>
      </c>
      <c r="K46" s="61">
        <f t="shared" si="2"/>
        <v>118.507258787328</v>
      </c>
      <c r="L46" s="68">
        <f t="shared" si="3"/>
        <v>108.35543489529599</v>
      </c>
    </row>
    <row r="47" spans="1:12" ht="13.5">
      <c r="A47" s="10">
        <v>44</v>
      </c>
      <c r="B47" s="149" t="s">
        <v>160</v>
      </c>
      <c r="C47" s="150" t="s">
        <v>33</v>
      </c>
      <c r="D47" s="138">
        <v>950853</v>
      </c>
      <c r="E47" s="143">
        <v>0.000272</v>
      </c>
      <c r="F47" s="34">
        <v>0.000117</v>
      </c>
      <c r="G47" s="32">
        <v>0.035687</v>
      </c>
      <c r="H47" s="32">
        <v>0.034569</v>
      </c>
      <c r="I47" s="97">
        <f t="shared" si="0"/>
        <v>258.632016</v>
      </c>
      <c r="J47" s="64">
        <f t="shared" si="1"/>
        <v>111.249801</v>
      </c>
      <c r="K47" s="61">
        <f t="shared" si="2"/>
        <v>9.229800754992002</v>
      </c>
      <c r="L47" s="68">
        <f t="shared" si="3"/>
        <v>8.940650161104001</v>
      </c>
    </row>
    <row r="48" spans="1:12" ht="13.5">
      <c r="A48" s="10">
        <v>45</v>
      </c>
      <c r="B48" s="149" t="s">
        <v>161</v>
      </c>
      <c r="C48" s="150" t="s">
        <v>35</v>
      </c>
      <c r="D48" s="138">
        <v>950853</v>
      </c>
      <c r="E48" s="144">
        <v>0.000427</v>
      </c>
      <c r="F48" s="35">
        <v>0.000201</v>
      </c>
      <c r="G48" s="32">
        <v>0.042722</v>
      </c>
      <c r="H48" s="32">
        <v>0.040236</v>
      </c>
      <c r="I48" s="97">
        <f t="shared" si="0"/>
        <v>406.01423100000005</v>
      </c>
      <c r="J48" s="64">
        <f t="shared" si="1"/>
        <v>191.121453</v>
      </c>
      <c r="K48" s="61">
        <f t="shared" si="2"/>
        <v>17.345739976782003</v>
      </c>
      <c r="L48" s="68">
        <f t="shared" si="3"/>
        <v>16.336388598516002</v>
      </c>
    </row>
    <row r="49" spans="1:12" ht="13.5">
      <c r="A49" s="10">
        <v>46</v>
      </c>
      <c r="B49" s="149" t="s">
        <v>162</v>
      </c>
      <c r="C49" s="150" t="s">
        <v>37</v>
      </c>
      <c r="D49" s="138">
        <v>950853</v>
      </c>
      <c r="E49" s="144">
        <v>0.00048</v>
      </c>
      <c r="F49" s="35">
        <v>0.00018</v>
      </c>
      <c r="G49" s="32">
        <v>0.01522</v>
      </c>
      <c r="H49" s="32">
        <v>0.014918</v>
      </c>
      <c r="I49" s="97">
        <f t="shared" si="0"/>
        <v>456.40944</v>
      </c>
      <c r="J49" s="64">
        <f t="shared" si="1"/>
        <v>171.15354000000002</v>
      </c>
      <c r="K49" s="61">
        <f t="shared" si="2"/>
        <v>6.9465516767999995</v>
      </c>
      <c r="L49" s="68">
        <f t="shared" si="3"/>
        <v>6.808716025920001</v>
      </c>
    </row>
    <row r="50" spans="1:12" ht="13.5">
      <c r="A50" s="10">
        <v>47</v>
      </c>
      <c r="B50" s="149" t="s">
        <v>163</v>
      </c>
      <c r="C50" s="150" t="s">
        <v>164</v>
      </c>
      <c r="D50" s="138">
        <v>950853</v>
      </c>
      <c r="E50" s="144">
        <v>0.000161</v>
      </c>
      <c r="F50" s="35">
        <v>6.6E-05</v>
      </c>
      <c r="G50" s="32">
        <v>0.015258</v>
      </c>
      <c r="H50" s="32">
        <v>0.015258</v>
      </c>
      <c r="I50" s="97">
        <f t="shared" si="0"/>
        <v>153.087333</v>
      </c>
      <c r="J50" s="64">
        <f t="shared" si="1"/>
        <v>62.75629800000001</v>
      </c>
      <c r="K50" s="61">
        <f t="shared" si="2"/>
        <v>2.3358065269140003</v>
      </c>
      <c r="L50" s="68">
        <f t="shared" si="3"/>
        <v>2.3358065269140003</v>
      </c>
    </row>
    <row r="51" spans="1:12" ht="13.5">
      <c r="A51" s="10">
        <v>48</v>
      </c>
      <c r="B51" s="149" t="s">
        <v>165</v>
      </c>
      <c r="C51" s="150" t="s">
        <v>166</v>
      </c>
      <c r="D51" s="138">
        <v>950853</v>
      </c>
      <c r="E51" s="144">
        <v>0.000466</v>
      </c>
      <c r="F51" s="35">
        <v>0.000169</v>
      </c>
      <c r="G51" s="32">
        <v>0.055293</v>
      </c>
      <c r="H51" s="32">
        <v>0.053816</v>
      </c>
      <c r="I51" s="97">
        <f t="shared" si="0"/>
        <v>443.097498</v>
      </c>
      <c r="J51" s="64">
        <f t="shared" si="1"/>
        <v>160.694157</v>
      </c>
      <c r="K51" s="61">
        <f t="shared" si="2"/>
        <v>24.500189956914</v>
      </c>
      <c r="L51" s="68">
        <f t="shared" si="3"/>
        <v>23.845734952367998</v>
      </c>
    </row>
    <row r="52" spans="1:12" ht="13.5">
      <c r="A52" s="10">
        <v>49</v>
      </c>
      <c r="B52" s="149" t="s">
        <v>167</v>
      </c>
      <c r="C52" s="150" t="s">
        <v>168</v>
      </c>
      <c r="D52" s="138">
        <v>950853</v>
      </c>
      <c r="E52" s="144">
        <v>0.000232</v>
      </c>
      <c r="F52" s="35">
        <v>8.4E-05</v>
      </c>
      <c r="G52" s="32">
        <v>0.029497</v>
      </c>
      <c r="H52" s="32">
        <v>0.028615</v>
      </c>
      <c r="I52" s="97">
        <f t="shared" si="0"/>
        <v>220.597896</v>
      </c>
      <c r="J52" s="64">
        <f t="shared" si="1"/>
        <v>79.871652</v>
      </c>
      <c r="K52" s="61">
        <f t="shared" si="2"/>
        <v>6.506976138312</v>
      </c>
      <c r="L52" s="68">
        <f t="shared" si="3"/>
        <v>6.31240879404</v>
      </c>
    </row>
    <row r="53" spans="1:12" ht="13.5">
      <c r="A53" s="10">
        <v>50</v>
      </c>
      <c r="B53" s="149" t="s">
        <v>169</v>
      </c>
      <c r="C53" s="150" t="s">
        <v>170</v>
      </c>
      <c r="D53" s="138">
        <v>950853</v>
      </c>
      <c r="E53" s="144">
        <v>0.000763</v>
      </c>
      <c r="F53" s="35">
        <v>0.000253</v>
      </c>
      <c r="G53" s="32">
        <v>0.023564</v>
      </c>
      <c r="H53" s="32">
        <v>0.023192</v>
      </c>
      <c r="I53" s="97">
        <f t="shared" si="0"/>
        <v>725.500839</v>
      </c>
      <c r="J53" s="64">
        <f t="shared" si="1"/>
        <v>240.56580900000003</v>
      </c>
      <c r="K53" s="61">
        <f t="shared" si="2"/>
        <v>17.095701770196</v>
      </c>
      <c r="L53" s="68">
        <f t="shared" si="3"/>
        <v>16.825815458088</v>
      </c>
    </row>
    <row r="54" spans="1:12" ht="13.5">
      <c r="A54" s="10">
        <v>51</v>
      </c>
      <c r="B54" s="149" t="s">
        <v>171</v>
      </c>
      <c r="C54" s="150" t="s">
        <v>172</v>
      </c>
      <c r="D54" s="138">
        <v>950853</v>
      </c>
      <c r="E54" s="144">
        <v>6E-06</v>
      </c>
      <c r="F54" s="35">
        <v>2E-06</v>
      </c>
      <c r="G54" s="32">
        <v>0.024046</v>
      </c>
      <c r="H54" s="32">
        <v>0.023654</v>
      </c>
      <c r="I54" s="97">
        <f t="shared" si="0"/>
        <v>5.705118000000001</v>
      </c>
      <c r="J54" s="64">
        <f t="shared" si="1"/>
        <v>1.901706</v>
      </c>
      <c r="K54" s="61">
        <f t="shared" si="2"/>
        <v>0.13718526742800002</v>
      </c>
      <c r="L54" s="68">
        <f t="shared" si="3"/>
        <v>0.13494886117200003</v>
      </c>
    </row>
    <row r="55" spans="1:12" ht="13.5">
      <c r="A55" s="10">
        <v>52</v>
      </c>
      <c r="B55" s="149" t="s">
        <v>173</v>
      </c>
      <c r="C55" s="150" t="s">
        <v>174</v>
      </c>
      <c r="D55" s="138">
        <v>950853</v>
      </c>
      <c r="E55" s="144">
        <v>0.000631</v>
      </c>
      <c r="F55" s="35">
        <v>0.000236</v>
      </c>
      <c r="G55" s="32">
        <v>0.017879</v>
      </c>
      <c r="H55" s="32">
        <v>0.01752</v>
      </c>
      <c r="I55" s="97">
        <f t="shared" si="0"/>
        <v>599.988243</v>
      </c>
      <c r="J55" s="64">
        <f t="shared" si="1"/>
        <v>224.401308</v>
      </c>
      <c r="K55" s="61">
        <f t="shared" si="2"/>
        <v>10.727189796597</v>
      </c>
      <c r="L55" s="68">
        <f t="shared" si="3"/>
        <v>10.511794017360002</v>
      </c>
    </row>
    <row r="56" spans="1:12" ht="13.5">
      <c r="A56" s="10">
        <v>53</v>
      </c>
      <c r="B56" s="149" t="s">
        <v>175</v>
      </c>
      <c r="C56" s="150" t="s">
        <v>176</v>
      </c>
      <c r="D56" s="138">
        <v>950853</v>
      </c>
      <c r="E56" s="144">
        <v>0.000682</v>
      </c>
      <c r="F56" s="35">
        <v>0.000253</v>
      </c>
      <c r="G56" s="32">
        <v>0.026853</v>
      </c>
      <c r="H56" s="32">
        <v>0.026788</v>
      </c>
      <c r="I56" s="97">
        <f t="shared" si="0"/>
        <v>648.481746</v>
      </c>
      <c r="J56" s="64">
        <f t="shared" si="1"/>
        <v>240.56580900000003</v>
      </c>
      <c r="K56" s="61">
        <f t="shared" si="2"/>
        <v>17.413680325338</v>
      </c>
      <c r="L56" s="68">
        <f t="shared" si="3"/>
        <v>17.371529011848</v>
      </c>
    </row>
    <row r="57" spans="1:12" ht="13.5">
      <c r="A57" s="10">
        <v>54</v>
      </c>
      <c r="B57" s="149" t="s">
        <v>177</v>
      </c>
      <c r="C57" s="150" t="s">
        <v>178</v>
      </c>
      <c r="D57" s="138">
        <v>950853</v>
      </c>
      <c r="E57" s="144">
        <v>8.7E-05</v>
      </c>
      <c r="F57" s="35">
        <v>2.7E-05</v>
      </c>
      <c r="G57" s="32">
        <v>0.025223</v>
      </c>
      <c r="H57" s="32">
        <v>0.025099</v>
      </c>
      <c r="I57" s="97">
        <f t="shared" si="0"/>
        <v>82.724211</v>
      </c>
      <c r="J57" s="64">
        <f t="shared" si="1"/>
        <v>25.673030999999998</v>
      </c>
      <c r="K57" s="61">
        <f t="shared" si="2"/>
        <v>2.0865527740529997</v>
      </c>
      <c r="L57" s="68">
        <f t="shared" si="3"/>
        <v>2.076294971889</v>
      </c>
    </row>
    <row r="58" spans="1:12" ht="13.5">
      <c r="A58" s="10">
        <v>55</v>
      </c>
      <c r="B58" s="149" t="s">
        <v>179</v>
      </c>
      <c r="C58" s="150" t="s">
        <v>180</v>
      </c>
      <c r="D58" s="138">
        <v>950853</v>
      </c>
      <c r="E58" s="144">
        <v>0.00152</v>
      </c>
      <c r="F58" s="35">
        <v>0.00026</v>
      </c>
      <c r="G58" s="32">
        <v>0.008155</v>
      </c>
      <c r="H58" s="32">
        <v>0.008155</v>
      </c>
      <c r="I58" s="97">
        <f t="shared" si="0"/>
        <v>1445.29656</v>
      </c>
      <c r="J58" s="64">
        <f t="shared" si="1"/>
        <v>247.22177999999997</v>
      </c>
      <c r="K58" s="61">
        <f t="shared" si="2"/>
        <v>11.786393446800002</v>
      </c>
      <c r="L58" s="68">
        <f t="shared" si="3"/>
        <v>11.786393446800002</v>
      </c>
    </row>
    <row r="59" spans="1:12" ht="13.5">
      <c r="A59" s="10">
        <v>56</v>
      </c>
      <c r="B59" s="149" t="s">
        <v>181</v>
      </c>
      <c r="C59" s="150" t="s">
        <v>182</v>
      </c>
      <c r="D59" s="138">
        <v>950853</v>
      </c>
      <c r="E59" s="144">
        <v>0.001418</v>
      </c>
      <c r="F59" s="35">
        <v>0.000284</v>
      </c>
      <c r="G59" s="32">
        <v>0.013951</v>
      </c>
      <c r="H59" s="32">
        <v>0.013951</v>
      </c>
      <c r="I59" s="97">
        <f t="shared" si="0"/>
        <v>1348.309554</v>
      </c>
      <c r="J59" s="64">
        <f t="shared" si="1"/>
        <v>270.042252</v>
      </c>
      <c r="K59" s="61">
        <f t="shared" si="2"/>
        <v>18.810266587854</v>
      </c>
      <c r="L59" s="68">
        <f t="shared" si="3"/>
        <v>18.810266587854</v>
      </c>
    </row>
    <row r="60" spans="1:12" ht="13.5">
      <c r="A60" s="10">
        <v>57</v>
      </c>
      <c r="B60" s="149" t="s">
        <v>183</v>
      </c>
      <c r="C60" s="150" t="s">
        <v>184</v>
      </c>
      <c r="D60" s="138">
        <v>950853</v>
      </c>
      <c r="E60" s="144">
        <v>0.003446</v>
      </c>
      <c r="F60" s="35">
        <v>0.000894</v>
      </c>
      <c r="G60" s="32">
        <v>0.021431</v>
      </c>
      <c r="H60" s="32">
        <v>0.021242</v>
      </c>
      <c r="I60" s="97">
        <f t="shared" si="0"/>
        <v>3276.6394379999997</v>
      </c>
      <c r="J60" s="64">
        <f t="shared" si="1"/>
        <v>850.062582</v>
      </c>
      <c r="K60" s="61">
        <f t="shared" si="2"/>
        <v>70.221659795778</v>
      </c>
      <c r="L60" s="68">
        <f t="shared" si="3"/>
        <v>69.60237494199599</v>
      </c>
    </row>
    <row r="61" spans="1:12" ht="13.5">
      <c r="A61" s="10">
        <v>58</v>
      </c>
      <c r="B61" s="149" t="s">
        <v>185</v>
      </c>
      <c r="C61" s="150" t="s">
        <v>186</v>
      </c>
      <c r="D61" s="138">
        <v>950853</v>
      </c>
      <c r="E61" s="144">
        <v>1E-05</v>
      </c>
      <c r="F61" s="35">
        <v>4E-06</v>
      </c>
      <c r="G61" s="32">
        <v>0.027102</v>
      </c>
      <c r="H61" s="32">
        <v>0.026563</v>
      </c>
      <c r="I61" s="97">
        <f t="shared" si="0"/>
        <v>9.50853</v>
      </c>
      <c r="J61" s="64">
        <f t="shared" si="1"/>
        <v>3.803412</v>
      </c>
      <c r="K61" s="61">
        <f t="shared" si="2"/>
        <v>0.25770018006</v>
      </c>
      <c r="L61" s="68">
        <f t="shared" si="3"/>
        <v>0.25257508239</v>
      </c>
    </row>
    <row r="62" spans="1:12" ht="13.5">
      <c r="A62" s="10">
        <v>59</v>
      </c>
      <c r="B62" s="149">
        <v>355</v>
      </c>
      <c r="C62" s="150" t="s">
        <v>187</v>
      </c>
      <c r="D62" s="138">
        <v>950853</v>
      </c>
      <c r="E62" s="144">
        <v>9.7E-05</v>
      </c>
      <c r="F62" s="35">
        <v>4.3E-05</v>
      </c>
      <c r="G62" s="32">
        <v>0.026282</v>
      </c>
      <c r="H62" s="32">
        <v>0.026278</v>
      </c>
      <c r="I62" s="97">
        <f t="shared" si="0"/>
        <v>92.232741</v>
      </c>
      <c r="J62" s="64">
        <f t="shared" si="1"/>
        <v>40.886679</v>
      </c>
      <c r="K62" s="61">
        <f t="shared" si="2"/>
        <v>2.4240608989620003</v>
      </c>
      <c r="L62" s="68">
        <f t="shared" si="3"/>
        <v>2.4236919679980002</v>
      </c>
    </row>
    <row r="63" spans="1:12" ht="13.5">
      <c r="A63" s="10">
        <v>60</v>
      </c>
      <c r="B63" s="149" t="s">
        <v>188</v>
      </c>
      <c r="C63" s="150" t="s">
        <v>189</v>
      </c>
      <c r="D63" s="138">
        <v>950853</v>
      </c>
      <c r="E63" s="144">
        <v>0.001023</v>
      </c>
      <c r="F63" s="35">
        <v>0.000331</v>
      </c>
      <c r="G63" s="32">
        <v>0.028376</v>
      </c>
      <c r="H63" s="32">
        <v>0.027993</v>
      </c>
      <c r="I63" s="97">
        <f t="shared" si="0"/>
        <v>972.722619</v>
      </c>
      <c r="J63" s="64">
        <f t="shared" si="1"/>
        <v>314.732343</v>
      </c>
      <c r="K63" s="61">
        <f t="shared" si="2"/>
        <v>27.601977036744</v>
      </c>
      <c r="L63" s="68">
        <f t="shared" si="3"/>
        <v>27.229424273667</v>
      </c>
    </row>
    <row r="64" spans="1:12" ht="13.5">
      <c r="A64" s="10">
        <v>61</v>
      </c>
      <c r="B64" s="149" t="s">
        <v>190</v>
      </c>
      <c r="C64" s="150" t="s">
        <v>48</v>
      </c>
      <c r="D64" s="138">
        <v>950853</v>
      </c>
      <c r="E64" s="144">
        <v>0.000696</v>
      </c>
      <c r="F64" s="35">
        <v>0.000292</v>
      </c>
      <c r="G64" s="32">
        <v>0.063905</v>
      </c>
      <c r="H64" s="32">
        <v>0.052639</v>
      </c>
      <c r="I64" s="97">
        <f t="shared" si="0"/>
        <v>661.793688</v>
      </c>
      <c r="J64" s="64">
        <f t="shared" si="1"/>
        <v>277.649076</v>
      </c>
      <c r="K64" s="61">
        <f t="shared" si="2"/>
        <v>42.29192563164</v>
      </c>
      <c r="L64" s="68">
        <f t="shared" si="3"/>
        <v>34.836157942632</v>
      </c>
    </row>
    <row r="65" spans="1:12" ht="13.5">
      <c r="A65" s="10">
        <v>62</v>
      </c>
      <c r="B65" s="149" t="s">
        <v>191</v>
      </c>
      <c r="C65" s="150" t="s">
        <v>192</v>
      </c>
      <c r="D65" s="138">
        <v>950853</v>
      </c>
      <c r="E65" s="144">
        <v>0.000528</v>
      </c>
      <c r="F65" s="35">
        <v>0.000172</v>
      </c>
      <c r="G65" s="32">
        <v>0.048897</v>
      </c>
      <c r="H65" s="32">
        <v>0.042982</v>
      </c>
      <c r="I65" s="97">
        <f t="shared" si="0"/>
        <v>502.05038400000007</v>
      </c>
      <c r="J65" s="64">
        <f t="shared" si="1"/>
        <v>163.546716</v>
      </c>
      <c r="K65" s="61">
        <f t="shared" si="2"/>
        <v>24.548757626448005</v>
      </c>
      <c r="L65" s="68">
        <f t="shared" si="3"/>
        <v>21.579129605088003</v>
      </c>
    </row>
    <row r="66" spans="1:12" ht="13.5">
      <c r="A66" s="10">
        <v>63</v>
      </c>
      <c r="B66" s="149">
        <v>410</v>
      </c>
      <c r="C66" s="150" t="s">
        <v>193</v>
      </c>
      <c r="D66" s="138">
        <v>950853</v>
      </c>
      <c r="E66" s="144">
        <v>0</v>
      </c>
      <c r="F66" s="35">
        <v>0</v>
      </c>
      <c r="G66" s="32">
        <v>0.095384</v>
      </c>
      <c r="H66" s="32">
        <v>0.085662</v>
      </c>
      <c r="I66" s="97">
        <f t="shared" si="0"/>
        <v>0</v>
      </c>
      <c r="J66" s="64">
        <f t="shared" si="1"/>
        <v>0</v>
      </c>
      <c r="K66" s="61">
        <f t="shared" si="2"/>
        <v>0</v>
      </c>
      <c r="L66" s="68">
        <f t="shared" si="3"/>
        <v>0</v>
      </c>
    </row>
    <row r="67" spans="1:12" ht="13.5">
      <c r="A67" s="10">
        <v>64</v>
      </c>
      <c r="B67" s="149">
        <v>411</v>
      </c>
      <c r="C67" s="150" t="s">
        <v>194</v>
      </c>
      <c r="D67" s="138">
        <v>950853</v>
      </c>
      <c r="E67" s="144">
        <v>0</v>
      </c>
      <c r="F67" s="35">
        <v>0</v>
      </c>
      <c r="G67" s="32">
        <v>0.075262</v>
      </c>
      <c r="H67" s="32">
        <v>0.067731</v>
      </c>
      <c r="I67" s="97">
        <f t="shared" si="0"/>
        <v>0</v>
      </c>
      <c r="J67" s="64">
        <f t="shared" si="1"/>
        <v>0</v>
      </c>
      <c r="K67" s="61">
        <f t="shared" si="2"/>
        <v>0</v>
      </c>
      <c r="L67" s="68">
        <f t="shared" si="3"/>
        <v>0</v>
      </c>
    </row>
    <row r="68" spans="1:12" ht="13.5">
      <c r="A68" s="10">
        <v>65</v>
      </c>
      <c r="B68" s="149" t="s">
        <v>195</v>
      </c>
      <c r="C68" s="150" t="s">
        <v>196</v>
      </c>
      <c r="D68" s="138">
        <v>950853</v>
      </c>
      <c r="E68" s="144">
        <v>0.000616</v>
      </c>
      <c r="F68" s="35">
        <v>0.000274</v>
      </c>
      <c r="G68" s="32">
        <v>0.088852</v>
      </c>
      <c r="H68" s="32">
        <v>0.079254</v>
      </c>
      <c r="I68" s="97">
        <f t="shared" si="0"/>
        <v>585.725448</v>
      </c>
      <c r="J68" s="64">
        <f t="shared" si="1"/>
        <v>260.533722</v>
      </c>
      <c r="K68" s="61">
        <f t="shared" si="2"/>
        <v>52.042877505696005</v>
      </c>
      <c r="L68" s="68">
        <f t="shared" si="3"/>
        <v>46.42108465579201</v>
      </c>
    </row>
    <row r="69" spans="1:12" ht="13.5">
      <c r="A69" s="10">
        <v>66</v>
      </c>
      <c r="B69" s="149" t="s">
        <v>197</v>
      </c>
      <c r="C69" s="150" t="s">
        <v>198</v>
      </c>
      <c r="D69" s="138">
        <v>950853</v>
      </c>
      <c r="E69" s="144">
        <v>0</v>
      </c>
      <c r="F69" s="35">
        <v>0</v>
      </c>
      <c r="G69" s="32">
        <v>0.095479</v>
      </c>
      <c r="H69" s="32">
        <v>0.084629</v>
      </c>
      <c r="I69" s="97">
        <f aca="true" t="shared" si="4" ref="I69:I113">D69*E69</f>
        <v>0</v>
      </c>
      <c r="J69" s="64">
        <f aca="true" t="shared" si="5" ref="J69:J113">D69*F69</f>
        <v>0</v>
      </c>
      <c r="K69" s="61">
        <f aca="true" t="shared" si="6" ref="K69:K113">G69*I69</f>
        <v>0</v>
      </c>
      <c r="L69" s="68">
        <f aca="true" t="shared" si="7" ref="L69:L113">H69*I69</f>
        <v>0</v>
      </c>
    </row>
    <row r="70" spans="1:12" ht="13.5">
      <c r="A70" s="10">
        <v>67</v>
      </c>
      <c r="B70" s="149" t="s">
        <v>199</v>
      </c>
      <c r="C70" s="150" t="s">
        <v>200</v>
      </c>
      <c r="D70" s="138">
        <v>950853</v>
      </c>
      <c r="E70" s="144">
        <v>0</v>
      </c>
      <c r="F70" s="35">
        <v>0</v>
      </c>
      <c r="G70" s="32">
        <v>0.095876</v>
      </c>
      <c r="H70" s="32">
        <v>0.086376</v>
      </c>
      <c r="I70" s="97">
        <f t="shared" si="4"/>
        <v>0</v>
      </c>
      <c r="J70" s="64">
        <f t="shared" si="5"/>
        <v>0</v>
      </c>
      <c r="K70" s="61">
        <f t="shared" si="6"/>
        <v>0</v>
      </c>
      <c r="L70" s="68">
        <f t="shared" si="7"/>
        <v>0</v>
      </c>
    </row>
    <row r="71" spans="1:12" ht="13.5">
      <c r="A71" s="10">
        <v>68</v>
      </c>
      <c r="B71" s="149" t="s">
        <v>201</v>
      </c>
      <c r="C71" s="150" t="s">
        <v>202</v>
      </c>
      <c r="D71" s="138">
        <v>950853</v>
      </c>
      <c r="E71" s="144">
        <v>0.009365</v>
      </c>
      <c r="F71" s="35">
        <v>0.003405</v>
      </c>
      <c r="G71" s="32">
        <v>0.007201</v>
      </c>
      <c r="H71" s="32">
        <v>0.007201</v>
      </c>
      <c r="I71" s="97">
        <f t="shared" si="4"/>
        <v>8904.738345</v>
      </c>
      <c r="J71" s="64">
        <f t="shared" si="5"/>
        <v>3237.654465</v>
      </c>
      <c r="K71" s="61">
        <f t="shared" si="6"/>
        <v>64.123020822345</v>
      </c>
      <c r="L71" s="68">
        <f t="shared" si="7"/>
        <v>64.123020822345</v>
      </c>
    </row>
    <row r="72" spans="1:12" ht="13.5">
      <c r="A72" s="10">
        <v>69</v>
      </c>
      <c r="B72" s="149" t="s">
        <v>203</v>
      </c>
      <c r="C72" s="150" t="s">
        <v>204</v>
      </c>
      <c r="D72" s="138">
        <v>950853</v>
      </c>
      <c r="E72" s="144">
        <v>0.007606</v>
      </c>
      <c r="F72" s="35">
        <v>0.002415</v>
      </c>
      <c r="G72" s="32">
        <v>0.012903</v>
      </c>
      <c r="H72" s="32">
        <v>0.012903</v>
      </c>
      <c r="I72" s="97">
        <f t="shared" si="4"/>
        <v>7232.187918</v>
      </c>
      <c r="J72" s="64">
        <f t="shared" si="5"/>
        <v>2296.309995</v>
      </c>
      <c r="K72" s="61">
        <f t="shared" si="6"/>
        <v>93.31692070595399</v>
      </c>
      <c r="L72" s="68">
        <f t="shared" si="7"/>
        <v>93.31692070595399</v>
      </c>
    </row>
    <row r="73" spans="1:12" ht="13.5">
      <c r="A73" s="10">
        <v>70</v>
      </c>
      <c r="B73" s="149" t="s">
        <v>205</v>
      </c>
      <c r="C73" s="150" t="s">
        <v>54</v>
      </c>
      <c r="D73" s="138">
        <v>950853</v>
      </c>
      <c r="E73" s="144">
        <v>0.008773</v>
      </c>
      <c r="F73" s="35">
        <v>0.004087</v>
      </c>
      <c r="G73" s="32">
        <v>0.02085</v>
      </c>
      <c r="H73" s="32">
        <v>0.02085</v>
      </c>
      <c r="I73" s="97">
        <f t="shared" si="4"/>
        <v>8341.833369</v>
      </c>
      <c r="J73" s="64">
        <f t="shared" si="5"/>
        <v>3886.1362110000005</v>
      </c>
      <c r="K73" s="61">
        <f t="shared" si="6"/>
        <v>173.92722574365</v>
      </c>
      <c r="L73" s="68">
        <f t="shared" si="7"/>
        <v>173.92722574365</v>
      </c>
    </row>
    <row r="74" spans="1:12" ht="13.5">
      <c r="A74" s="10">
        <v>71</v>
      </c>
      <c r="B74" s="149" t="s">
        <v>206</v>
      </c>
      <c r="C74" s="150" t="s">
        <v>56</v>
      </c>
      <c r="D74" s="138">
        <v>950853</v>
      </c>
      <c r="E74" s="144">
        <v>0.004557</v>
      </c>
      <c r="F74" s="35">
        <v>0.002985</v>
      </c>
      <c r="G74" s="32">
        <v>0.082191</v>
      </c>
      <c r="H74" s="32">
        <v>0.080024</v>
      </c>
      <c r="I74" s="97">
        <f t="shared" si="4"/>
        <v>4333.037121</v>
      </c>
      <c r="J74" s="64">
        <f t="shared" si="5"/>
        <v>2838.2962049999996</v>
      </c>
      <c r="K74" s="61">
        <f t="shared" si="6"/>
        <v>356.136654012111</v>
      </c>
      <c r="L74" s="68">
        <f t="shared" si="7"/>
        <v>346.74696257090403</v>
      </c>
    </row>
    <row r="75" spans="1:12" ht="13.5">
      <c r="A75" s="10">
        <v>72</v>
      </c>
      <c r="B75" s="149">
        <v>510</v>
      </c>
      <c r="C75" s="150" t="s">
        <v>207</v>
      </c>
      <c r="D75" s="138">
        <v>950853</v>
      </c>
      <c r="E75" s="144">
        <v>0.037893</v>
      </c>
      <c r="F75" s="35">
        <v>0.027547</v>
      </c>
      <c r="G75" s="32">
        <v>0.050453</v>
      </c>
      <c r="H75" s="32">
        <v>0.049309</v>
      </c>
      <c r="I75" s="97">
        <f t="shared" si="4"/>
        <v>36030.672729000005</v>
      </c>
      <c r="J75" s="64">
        <f t="shared" si="5"/>
        <v>26193.147590999997</v>
      </c>
      <c r="K75" s="61">
        <f t="shared" si="6"/>
        <v>1817.8555311962373</v>
      </c>
      <c r="L75" s="68">
        <f t="shared" si="7"/>
        <v>1776.6364415942612</v>
      </c>
    </row>
    <row r="76" spans="1:12" ht="13.5">
      <c r="A76" s="10">
        <v>73</v>
      </c>
      <c r="B76" s="149">
        <v>511</v>
      </c>
      <c r="C76" s="150" t="s">
        <v>208</v>
      </c>
      <c r="D76" s="138">
        <v>950853</v>
      </c>
      <c r="E76" s="144">
        <v>0.096829</v>
      </c>
      <c r="F76" s="35">
        <v>0.064602</v>
      </c>
      <c r="G76" s="32">
        <v>0.172562</v>
      </c>
      <c r="H76" s="32">
        <v>0.159558</v>
      </c>
      <c r="I76" s="97">
        <f t="shared" si="4"/>
        <v>92070.145137</v>
      </c>
      <c r="J76" s="64">
        <f t="shared" si="5"/>
        <v>61427.00550600001</v>
      </c>
      <c r="K76" s="61">
        <f t="shared" si="6"/>
        <v>15887.808385130993</v>
      </c>
      <c r="L76" s="68">
        <f t="shared" si="7"/>
        <v>14690.528217769446</v>
      </c>
    </row>
    <row r="77" spans="1:12" ht="13.5">
      <c r="A77" s="10">
        <v>74</v>
      </c>
      <c r="B77" s="149" t="s">
        <v>209</v>
      </c>
      <c r="C77" s="150" t="s">
        <v>60</v>
      </c>
      <c r="D77" s="138">
        <v>950853</v>
      </c>
      <c r="E77" s="144">
        <v>0.065217</v>
      </c>
      <c r="F77" s="35">
        <v>0.044071</v>
      </c>
      <c r="G77" s="32">
        <v>0.05407</v>
      </c>
      <c r="H77" s="32">
        <v>0.05281</v>
      </c>
      <c r="I77" s="97">
        <f t="shared" si="4"/>
        <v>62011.780101</v>
      </c>
      <c r="J77" s="64">
        <f t="shared" si="5"/>
        <v>41905.042563</v>
      </c>
      <c r="K77" s="61">
        <f t="shared" si="6"/>
        <v>3352.9769500610696</v>
      </c>
      <c r="L77" s="68">
        <f t="shared" si="7"/>
        <v>3274.84210713381</v>
      </c>
    </row>
    <row r="78" spans="1:12" ht="13.5">
      <c r="A78" s="10">
        <v>75</v>
      </c>
      <c r="B78" s="149" t="s">
        <v>210</v>
      </c>
      <c r="C78" s="150" t="s">
        <v>211</v>
      </c>
      <c r="D78" s="138">
        <v>950853</v>
      </c>
      <c r="E78" s="144">
        <v>0.015344</v>
      </c>
      <c r="F78" s="35">
        <v>0.011164</v>
      </c>
      <c r="G78" s="32">
        <v>0.031014</v>
      </c>
      <c r="H78" s="32">
        <v>0.028532</v>
      </c>
      <c r="I78" s="97">
        <f t="shared" si="4"/>
        <v>14589.888432</v>
      </c>
      <c r="J78" s="64">
        <f t="shared" si="5"/>
        <v>10615.322892</v>
      </c>
      <c r="K78" s="61">
        <f t="shared" si="6"/>
        <v>452.490799830048</v>
      </c>
      <c r="L78" s="68">
        <f t="shared" si="7"/>
        <v>416.278696741824</v>
      </c>
    </row>
    <row r="79" spans="1:12" ht="13.5">
      <c r="A79" s="10">
        <v>76</v>
      </c>
      <c r="B79" s="149" t="s">
        <v>212</v>
      </c>
      <c r="C79" s="150" t="s">
        <v>213</v>
      </c>
      <c r="D79" s="138">
        <v>950853</v>
      </c>
      <c r="E79" s="144">
        <v>0.044825</v>
      </c>
      <c r="F79" s="35">
        <v>0.033239</v>
      </c>
      <c r="G79" s="32">
        <v>0.027696</v>
      </c>
      <c r="H79" s="32">
        <v>0.01884</v>
      </c>
      <c r="I79" s="97">
        <f t="shared" si="4"/>
        <v>42621.985725</v>
      </c>
      <c r="J79" s="64">
        <f t="shared" si="5"/>
        <v>31605.402866999997</v>
      </c>
      <c r="K79" s="61">
        <f t="shared" si="6"/>
        <v>1180.4585166395998</v>
      </c>
      <c r="L79" s="68">
        <f t="shared" si="7"/>
        <v>802.9982110589999</v>
      </c>
    </row>
    <row r="80" spans="1:12" ht="13.5">
      <c r="A80" s="10">
        <v>77</v>
      </c>
      <c r="B80" s="149" t="s">
        <v>214</v>
      </c>
      <c r="C80" s="150" t="s">
        <v>215</v>
      </c>
      <c r="D80" s="138">
        <v>950853</v>
      </c>
      <c r="E80" s="144">
        <v>0.162568</v>
      </c>
      <c r="F80" s="35">
        <v>0.146709</v>
      </c>
      <c r="G80" s="32">
        <v>0</v>
      </c>
      <c r="H80" s="32">
        <v>0</v>
      </c>
      <c r="I80" s="97">
        <f t="shared" si="4"/>
        <v>154578.270504</v>
      </c>
      <c r="J80" s="64">
        <f t="shared" si="5"/>
        <v>139498.69277700002</v>
      </c>
      <c r="K80" s="61">
        <f t="shared" si="6"/>
        <v>0</v>
      </c>
      <c r="L80" s="68">
        <f t="shared" si="7"/>
        <v>0</v>
      </c>
    </row>
    <row r="81" spans="1:12" ht="13.5">
      <c r="A81" s="10">
        <v>78</v>
      </c>
      <c r="B81" s="149" t="s">
        <v>216</v>
      </c>
      <c r="C81" s="150" t="s">
        <v>217</v>
      </c>
      <c r="D81" s="138">
        <v>950853</v>
      </c>
      <c r="E81" s="144">
        <v>0.015657</v>
      </c>
      <c r="F81" s="35">
        <v>0.010654</v>
      </c>
      <c r="G81" s="32">
        <v>0.025725</v>
      </c>
      <c r="H81" s="32">
        <v>0.025725</v>
      </c>
      <c r="I81" s="97">
        <f t="shared" si="4"/>
        <v>14887.505421</v>
      </c>
      <c r="J81" s="64">
        <f t="shared" si="5"/>
        <v>10130.387862</v>
      </c>
      <c r="K81" s="61">
        <f t="shared" si="6"/>
        <v>382.98107695522503</v>
      </c>
      <c r="L81" s="68">
        <f t="shared" si="7"/>
        <v>382.98107695522503</v>
      </c>
    </row>
    <row r="82" spans="1:12" ht="13.5">
      <c r="A82" s="10">
        <v>79</v>
      </c>
      <c r="B82" s="149" t="s">
        <v>218</v>
      </c>
      <c r="C82" s="150" t="s">
        <v>219</v>
      </c>
      <c r="D82" s="138">
        <v>950853</v>
      </c>
      <c r="E82" s="144">
        <v>0.008014</v>
      </c>
      <c r="F82" s="35">
        <v>0.006061</v>
      </c>
      <c r="G82" s="32">
        <v>0.162092</v>
      </c>
      <c r="H82" s="32">
        <v>0.157366</v>
      </c>
      <c r="I82" s="97">
        <f t="shared" si="4"/>
        <v>7620.135942</v>
      </c>
      <c r="J82" s="64">
        <f t="shared" si="5"/>
        <v>5763.120033</v>
      </c>
      <c r="K82" s="61">
        <f t="shared" si="6"/>
        <v>1235.163075110664</v>
      </c>
      <c r="L82" s="68">
        <f t="shared" si="7"/>
        <v>1199.1503126487721</v>
      </c>
    </row>
    <row r="83" spans="1:12" ht="13.5">
      <c r="A83" s="10">
        <v>80</v>
      </c>
      <c r="B83" s="149" t="s">
        <v>220</v>
      </c>
      <c r="C83" s="150" t="s">
        <v>221</v>
      </c>
      <c r="D83" s="138">
        <v>950853</v>
      </c>
      <c r="E83" s="144">
        <v>0.008721</v>
      </c>
      <c r="F83" s="35">
        <v>0</v>
      </c>
      <c r="G83" s="32">
        <v>0</v>
      </c>
      <c r="H83" s="32">
        <v>0</v>
      </c>
      <c r="I83" s="97">
        <f t="shared" si="4"/>
        <v>8292.389013</v>
      </c>
      <c r="J83" s="64">
        <f t="shared" si="5"/>
        <v>0</v>
      </c>
      <c r="K83" s="61">
        <f t="shared" si="6"/>
        <v>0</v>
      </c>
      <c r="L83" s="68">
        <f t="shared" si="7"/>
        <v>0</v>
      </c>
    </row>
    <row r="84" spans="1:12" ht="13.5">
      <c r="A84" s="10">
        <v>81</v>
      </c>
      <c r="B84" s="149" t="s">
        <v>222</v>
      </c>
      <c r="C84" s="150" t="s">
        <v>223</v>
      </c>
      <c r="D84" s="138">
        <v>950853</v>
      </c>
      <c r="E84" s="144">
        <v>0.000447</v>
      </c>
      <c r="F84" s="35">
        <v>0.000147</v>
      </c>
      <c r="G84" s="32">
        <v>0.00736</v>
      </c>
      <c r="H84" s="32">
        <v>0.007193</v>
      </c>
      <c r="I84" s="97">
        <f t="shared" si="4"/>
        <v>425.031291</v>
      </c>
      <c r="J84" s="64">
        <f t="shared" si="5"/>
        <v>139.77539099999998</v>
      </c>
      <c r="K84" s="61">
        <f t="shared" si="6"/>
        <v>3.1282303017600004</v>
      </c>
      <c r="L84" s="68">
        <f t="shared" si="7"/>
        <v>3.057250076163</v>
      </c>
    </row>
    <row r="85" spans="1:12" ht="13.5">
      <c r="A85" s="10">
        <v>82</v>
      </c>
      <c r="B85" s="149" t="s">
        <v>224</v>
      </c>
      <c r="C85" s="150" t="s">
        <v>225</v>
      </c>
      <c r="D85" s="138">
        <v>950853</v>
      </c>
      <c r="E85" s="144">
        <v>0.003386</v>
      </c>
      <c r="F85" s="35">
        <v>0.000607</v>
      </c>
      <c r="G85" s="32">
        <v>0.011498</v>
      </c>
      <c r="H85" s="32">
        <v>0.011498</v>
      </c>
      <c r="I85" s="97">
        <f t="shared" si="4"/>
        <v>3219.588258</v>
      </c>
      <c r="J85" s="64">
        <f t="shared" si="5"/>
        <v>577.167771</v>
      </c>
      <c r="K85" s="61">
        <f t="shared" si="6"/>
        <v>37.018825790484</v>
      </c>
      <c r="L85" s="68">
        <f t="shared" si="7"/>
        <v>37.018825790484</v>
      </c>
    </row>
    <row r="86" spans="1:12" ht="13.5">
      <c r="A86" s="10">
        <v>83</v>
      </c>
      <c r="B86" s="149" t="s">
        <v>226</v>
      </c>
      <c r="C86" s="150" t="s">
        <v>227</v>
      </c>
      <c r="D86" s="138">
        <v>950853</v>
      </c>
      <c r="E86" s="144">
        <v>0.001074</v>
      </c>
      <c r="F86" s="35">
        <v>0.000685</v>
      </c>
      <c r="G86" s="32">
        <v>0.054096</v>
      </c>
      <c r="H86" s="32">
        <v>0.053955</v>
      </c>
      <c r="I86" s="97">
        <f t="shared" si="4"/>
        <v>1021.216122</v>
      </c>
      <c r="J86" s="64">
        <f t="shared" si="5"/>
        <v>651.334305</v>
      </c>
      <c r="K86" s="61">
        <f t="shared" si="6"/>
        <v>55.243707335712</v>
      </c>
      <c r="L86" s="68">
        <f t="shared" si="7"/>
        <v>55.09971586251</v>
      </c>
    </row>
    <row r="87" spans="1:12" ht="13.5">
      <c r="A87" s="10">
        <v>84</v>
      </c>
      <c r="B87" s="149" t="s">
        <v>228</v>
      </c>
      <c r="C87" s="150" t="s">
        <v>229</v>
      </c>
      <c r="D87" s="138">
        <v>950853</v>
      </c>
      <c r="E87" s="144">
        <v>0.012137</v>
      </c>
      <c r="F87" s="35">
        <v>0.008189</v>
      </c>
      <c r="G87" s="32">
        <v>0.076485</v>
      </c>
      <c r="H87" s="32">
        <v>0.07022</v>
      </c>
      <c r="I87" s="97">
        <f t="shared" si="4"/>
        <v>11540.502861</v>
      </c>
      <c r="J87" s="64">
        <f t="shared" si="5"/>
        <v>7786.535217</v>
      </c>
      <c r="K87" s="61">
        <f t="shared" si="6"/>
        <v>882.675361323585</v>
      </c>
      <c r="L87" s="68">
        <f t="shared" si="7"/>
        <v>810.3741108994201</v>
      </c>
    </row>
    <row r="88" spans="1:12" ht="13.5">
      <c r="A88" s="10">
        <v>85</v>
      </c>
      <c r="B88" s="149" t="s">
        <v>230</v>
      </c>
      <c r="C88" s="150" t="s">
        <v>231</v>
      </c>
      <c r="D88" s="138">
        <v>950853</v>
      </c>
      <c r="E88" s="144">
        <v>0.001875</v>
      </c>
      <c r="F88" s="35">
        <v>0.001468</v>
      </c>
      <c r="G88" s="32">
        <v>0.142144</v>
      </c>
      <c r="H88" s="32">
        <v>0.141293</v>
      </c>
      <c r="I88" s="97">
        <f t="shared" si="4"/>
        <v>1782.849375</v>
      </c>
      <c r="J88" s="64">
        <f t="shared" si="5"/>
        <v>1395.8522039999998</v>
      </c>
      <c r="K88" s="61">
        <f t="shared" si="6"/>
        <v>253.42134156</v>
      </c>
      <c r="L88" s="68">
        <f t="shared" si="7"/>
        <v>251.904136741875</v>
      </c>
    </row>
    <row r="89" spans="1:12" ht="13.5">
      <c r="A89" s="10">
        <v>86</v>
      </c>
      <c r="B89" s="149" t="s">
        <v>232</v>
      </c>
      <c r="C89" s="150" t="s">
        <v>233</v>
      </c>
      <c r="D89" s="138">
        <v>950853</v>
      </c>
      <c r="E89" s="144">
        <v>0.037694</v>
      </c>
      <c r="F89" s="35">
        <v>0.02029</v>
      </c>
      <c r="G89" s="32">
        <v>0.008714</v>
      </c>
      <c r="H89" s="32">
        <v>0.008661</v>
      </c>
      <c r="I89" s="97">
        <f t="shared" si="4"/>
        <v>35841.452981999995</v>
      </c>
      <c r="J89" s="64">
        <f t="shared" si="5"/>
        <v>19292.80737</v>
      </c>
      <c r="K89" s="61">
        <f t="shared" si="6"/>
        <v>312.3224212851479</v>
      </c>
      <c r="L89" s="68">
        <f t="shared" si="7"/>
        <v>310.422824277102</v>
      </c>
    </row>
    <row r="90" spans="1:12" ht="13.5">
      <c r="A90" s="10">
        <v>87</v>
      </c>
      <c r="B90" s="149" t="s">
        <v>234</v>
      </c>
      <c r="C90" s="150" t="s">
        <v>235</v>
      </c>
      <c r="D90" s="138">
        <v>950853</v>
      </c>
      <c r="E90" s="144">
        <v>0.005775</v>
      </c>
      <c r="F90" s="35">
        <v>0.002552</v>
      </c>
      <c r="G90" s="32">
        <v>0.017255</v>
      </c>
      <c r="H90" s="32">
        <v>0.017255</v>
      </c>
      <c r="I90" s="97">
        <f t="shared" si="4"/>
        <v>5491.176074999999</v>
      </c>
      <c r="J90" s="64">
        <f t="shared" si="5"/>
        <v>2426.576856</v>
      </c>
      <c r="K90" s="61">
        <f t="shared" si="6"/>
        <v>94.75024317412499</v>
      </c>
      <c r="L90" s="68">
        <f t="shared" si="7"/>
        <v>94.75024317412499</v>
      </c>
    </row>
    <row r="91" spans="1:12" ht="13.5">
      <c r="A91" s="10">
        <v>88</v>
      </c>
      <c r="B91" s="149" t="s">
        <v>236</v>
      </c>
      <c r="C91" s="150" t="s">
        <v>237</v>
      </c>
      <c r="D91" s="138">
        <v>950853</v>
      </c>
      <c r="E91" s="144">
        <v>0.008833</v>
      </c>
      <c r="F91" s="35">
        <v>0.005272</v>
      </c>
      <c r="G91" s="32">
        <v>0.059295</v>
      </c>
      <c r="H91" s="32">
        <v>0.05751</v>
      </c>
      <c r="I91" s="97">
        <f t="shared" si="4"/>
        <v>8398.884549</v>
      </c>
      <c r="J91" s="64">
        <f t="shared" si="5"/>
        <v>5012.897016</v>
      </c>
      <c r="K91" s="61">
        <f t="shared" si="6"/>
        <v>498.011859332955</v>
      </c>
      <c r="L91" s="68">
        <f t="shared" si="7"/>
        <v>483.01985041299</v>
      </c>
    </row>
    <row r="92" spans="1:12" ht="13.5">
      <c r="A92" s="10">
        <v>89</v>
      </c>
      <c r="B92" s="149" t="s">
        <v>238</v>
      </c>
      <c r="C92" s="150" t="s">
        <v>239</v>
      </c>
      <c r="D92" s="138">
        <v>950853</v>
      </c>
      <c r="E92" s="144">
        <v>0.002573</v>
      </c>
      <c r="F92" s="35">
        <v>0.000647</v>
      </c>
      <c r="G92" s="32">
        <v>0.042447</v>
      </c>
      <c r="H92" s="32">
        <v>0.035436</v>
      </c>
      <c r="I92" s="97">
        <f t="shared" si="4"/>
        <v>2446.544769</v>
      </c>
      <c r="J92" s="64">
        <f t="shared" si="5"/>
        <v>615.201891</v>
      </c>
      <c r="K92" s="61">
        <f t="shared" si="6"/>
        <v>103.848485809743</v>
      </c>
      <c r="L92" s="68">
        <f t="shared" si="7"/>
        <v>86.69576043428401</v>
      </c>
    </row>
    <row r="93" spans="1:12" ht="13.5">
      <c r="A93" s="10">
        <v>90</v>
      </c>
      <c r="B93" s="149" t="s">
        <v>240</v>
      </c>
      <c r="C93" s="150" t="s">
        <v>241</v>
      </c>
      <c r="D93" s="138">
        <v>950853</v>
      </c>
      <c r="E93" s="144">
        <v>0.005539</v>
      </c>
      <c r="F93" s="35">
        <v>0.002498</v>
      </c>
      <c r="G93" s="32">
        <v>0.042761</v>
      </c>
      <c r="H93" s="32">
        <v>0.039549</v>
      </c>
      <c r="I93" s="97">
        <f t="shared" si="4"/>
        <v>5266.774767</v>
      </c>
      <c r="J93" s="64">
        <f t="shared" si="5"/>
        <v>2375.2307939999996</v>
      </c>
      <c r="K93" s="61">
        <f t="shared" si="6"/>
        <v>225.212555811687</v>
      </c>
      <c r="L93" s="68">
        <f t="shared" si="7"/>
        <v>208.295675260083</v>
      </c>
    </row>
    <row r="94" spans="1:12" ht="13.5">
      <c r="A94" s="10">
        <v>91</v>
      </c>
      <c r="B94" s="149" t="s">
        <v>242</v>
      </c>
      <c r="C94" s="150" t="s">
        <v>66</v>
      </c>
      <c r="D94" s="138">
        <v>950853</v>
      </c>
      <c r="E94" s="144">
        <v>0.005121</v>
      </c>
      <c r="F94" s="35">
        <v>0.003684</v>
      </c>
      <c r="G94" s="32">
        <v>0.063052</v>
      </c>
      <c r="H94" s="32">
        <v>0.063052</v>
      </c>
      <c r="I94" s="97">
        <f t="shared" si="4"/>
        <v>4869.318213</v>
      </c>
      <c r="J94" s="64">
        <f t="shared" si="5"/>
        <v>3502.9424520000002</v>
      </c>
      <c r="K94" s="61">
        <f t="shared" si="6"/>
        <v>307.02025196607593</v>
      </c>
      <c r="L94" s="68">
        <f t="shared" si="7"/>
        <v>307.02025196607593</v>
      </c>
    </row>
    <row r="95" spans="1:12" ht="13.5">
      <c r="A95" s="10">
        <v>92</v>
      </c>
      <c r="B95" s="149" t="s">
        <v>243</v>
      </c>
      <c r="C95" s="150" t="s">
        <v>244</v>
      </c>
      <c r="D95" s="138">
        <v>950853</v>
      </c>
      <c r="E95" s="144">
        <v>0.029376</v>
      </c>
      <c r="F95" s="35">
        <v>0.024148</v>
      </c>
      <c r="G95" s="32">
        <v>0.100467</v>
      </c>
      <c r="H95" s="32">
        <v>0.100125</v>
      </c>
      <c r="I95" s="97">
        <f t="shared" si="4"/>
        <v>27932.257728</v>
      </c>
      <c r="J95" s="64">
        <f t="shared" si="5"/>
        <v>22961.198244</v>
      </c>
      <c r="K95" s="61">
        <f t="shared" si="6"/>
        <v>2806.270137158976</v>
      </c>
      <c r="L95" s="68">
        <f t="shared" si="7"/>
        <v>2796.7173050160004</v>
      </c>
    </row>
    <row r="96" spans="1:12" ht="13.5">
      <c r="A96" s="10">
        <v>93</v>
      </c>
      <c r="B96" s="149">
        <v>632</v>
      </c>
      <c r="C96" s="150" t="s">
        <v>446</v>
      </c>
      <c r="D96" s="138">
        <v>950853</v>
      </c>
      <c r="E96" s="144">
        <v>0.000356</v>
      </c>
      <c r="F96" s="35">
        <v>0.000208</v>
      </c>
      <c r="G96" s="32">
        <v>0.022982</v>
      </c>
      <c r="H96" s="32">
        <v>0.022982</v>
      </c>
      <c r="I96" s="97">
        <f t="shared" si="4"/>
        <v>338.503668</v>
      </c>
      <c r="J96" s="64">
        <f t="shared" si="5"/>
        <v>197.777424</v>
      </c>
      <c r="K96" s="61">
        <f t="shared" si="6"/>
        <v>7.779491297976</v>
      </c>
      <c r="L96" s="68">
        <f t="shared" si="7"/>
        <v>7.779491297976</v>
      </c>
    </row>
    <row r="97" spans="1:12" ht="13.5">
      <c r="A97" s="10">
        <v>94</v>
      </c>
      <c r="B97" s="149" t="s">
        <v>245</v>
      </c>
      <c r="C97" s="150" t="s">
        <v>246</v>
      </c>
      <c r="D97" s="138">
        <v>950853</v>
      </c>
      <c r="E97" s="144">
        <v>0.0274</v>
      </c>
      <c r="F97" s="35">
        <v>0.015717</v>
      </c>
      <c r="G97" s="32">
        <v>0.087267</v>
      </c>
      <c r="H97" s="32">
        <v>0.081726</v>
      </c>
      <c r="I97" s="97">
        <f t="shared" si="4"/>
        <v>26053.3722</v>
      </c>
      <c r="J97" s="64">
        <f t="shared" si="5"/>
        <v>14944.556600999998</v>
      </c>
      <c r="K97" s="61">
        <f t="shared" si="6"/>
        <v>2273.5996317774</v>
      </c>
      <c r="L97" s="68">
        <f t="shared" si="7"/>
        <v>2129.2378964172</v>
      </c>
    </row>
    <row r="98" spans="1:12" ht="13.5">
      <c r="A98" s="10">
        <v>95</v>
      </c>
      <c r="B98" s="149" t="s">
        <v>247</v>
      </c>
      <c r="C98" s="150" t="s">
        <v>248</v>
      </c>
      <c r="D98" s="138">
        <v>950853</v>
      </c>
      <c r="E98" s="144">
        <v>0.001123</v>
      </c>
      <c r="F98" s="35">
        <v>0.000724</v>
      </c>
      <c r="G98" s="32">
        <v>0.12837</v>
      </c>
      <c r="H98" s="32">
        <v>0.126414</v>
      </c>
      <c r="I98" s="97">
        <f t="shared" si="4"/>
        <v>1067.807919</v>
      </c>
      <c r="J98" s="64">
        <f t="shared" si="5"/>
        <v>688.4175720000001</v>
      </c>
      <c r="K98" s="61">
        <f t="shared" si="6"/>
        <v>137.07450256203003</v>
      </c>
      <c r="L98" s="68">
        <f t="shared" si="7"/>
        <v>134.985870272466</v>
      </c>
    </row>
    <row r="99" spans="1:12" ht="13.5">
      <c r="A99" s="10">
        <v>96</v>
      </c>
      <c r="B99" s="149" t="s">
        <v>249</v>
      </c>
      <c r="C99" s="150" t="s">
        <v>250</v>
      </c>
      <c r="D99" s="138">
        <v>950853</v>
      </c>
      <c r="E99" s="144">
        <v>0.016747</v>
      </c>
      <c r="F99" s="35">
        <v>0.012045</v>
      </c>
      <c r="G99" s="32">
        <v>0.15999</v>
      </c>
      <c r="H99" s="32">
        <v>0.159802</v>
      </c>
      <c r="I99" s="97">
        <f t="shared" si="4"/>
        <v>15923.935191</v>
      </c>
      <c r="J99" s="64">
        <f t="shared" si="5"/>
        <v>11453.024385</v>
      </c>
      <c r="K99" s="61">
        <f t="shared" si="6"/>
        <v>2547.6703912080898</v>
      </c>
      <c r="L99" s="68">
        <f t="shared" si="7"/>
        <v>2544.676691392182</v>
      </c>
    </row>
    <row r="100" spans="1:12" ht="13.5">
      <c r="A100" s="10">
        <v>97</v>
      </c>
      <c r="B100" s="149" t="s">
        <v>251</v>
      </c>
      <c r="C100" s="150" t="s">
        <v>252</v>
      </c>
      <c r="D100" s="138">
        <v>950853</v>
      </c>
      <c r="E100" s="144">
        <v>0.002346</v>
      </c>
      <c r="F100" s="35">
        <v>0.001809</v>
      </c>
      <c r="G100" s="32">
        <v>0.18548</v>
      </c>
      <c r="H100" s="32">
        <v>0.18548</v>
      </c>
      <c r="I100" s="97">
        <f t="shared" si="4"/>
        <v>2230.701138</v>
      </c>
      <c r="J100" s="64">
        <f t="shared" si="5"/>
        <v>1720.093077</v>
      </c>
      <c r="K100" s="61">
        <f t="shared" si="6"/>
        <v>413.75044707624</v>
      </c>
      <c r="L100" s="68">
        <f t="shared" si="7"/>
        <v>413.75044707624</v>
      </c>
    </row>
    <row r="101" spans="1:12" ht="13.5">
      <c r="A101" s="10">
        <v>98</v>
      </c>
      <c r="B101" s="149" t="s">
        <v>253</v>
      </c>
      <c r="C101" s="150" t="s">
        <v>71</v>
      </c>
      <c r="D101" s="138">
        <v>950853</v>
      </c>
      <c r="E101" s="144">
        <v>0.008606</v>
      </c>
      <c r="F101" s="35">
        <v>0.005225</v>
      </c>
      <c r="G101" s="32">
        <v>0.122808</v>
      </c>
      <c r="H101" s="32">
        <v>0.115742</v>
      </c>
      <c r="I101" s="97">
        <f t="shared" si="4"/>
        <v>8183.040918000001</v>
      </c>
      <c r="J101" s="64">
        <f t="shared" si="5"/>
        <v>4968.2069249999995</v>
      </c>
      <c r="K101" s="61">
        <f t="shared" si="6"/>
        <v>1004.9428890577441</v>
      </c>
      <c r="L101" s="68">
        <f t="shared" si="7"/>
        <v>947.121521931156</v>
      </c>
    </row>
    <row r="102" spans="1:12" ht="13.5">
      <c r="A102" s="10">
        <v>99</v>
      </c>
      <c r="B102" s="149" t="s">
        <v>254</v>
      </c>
      <c r="C102" s="150" t="s">
        <v>255</v>
      </c>
      <c r="D102" s="138">
        <v>950853</v>
      </c>
      <c r="E102" s="144">
        <v>0.005608</v>
      </c>
      <c r="F102" s="35">
        <v>0.003817</v>
      </c>
      <c r="G102" s="32">
        <v>0.034302</v>
      </c>
      <c r="H102" s="32">
        <v>0.033565</v>
      </c>
      <c r="I102" s="97">
        <f t="shared" si="4"/>
        <v>5332.383624</v>
      </c>
      <c r="J102" s="64">
        <f t="shared" si="5"/>
        <v>3629.405901</v>
      </c>
      <c r="K102" s="61">
        <f t="shared" si="6"/>
        <v>182.911423070448</v>
      </c>
      <c r="L102" s="68">
        <f t="shared" si="7"/>
        <v>178.98145633956</v>
      </c>
    </row>
    <row r="103" spans="1:12" ht="13.5">
      <c r="A103" s="10">
        <v>100</v>
      </c>
      <c r="B103" s="149" t="s">
        <v>256</v>
      </c>
      <c r="C103" s="150" t="s">
        <v>257</v>
      </c>
      <c r="D103" s="138">
        <v>950853</v>
      </c>
      <c r="E103" s="144">
        <v>0.006146</v>
      </c>
      <c r="F103" s="35">
        <v>0.001786</v>
      </c>
      <c r="G103" s="32">
        <v>0.029688</v>
      </c>
      <c r="H103" s="32">
        <v>0.028496</v>
      </c>
      <c r="I103" s="97">
        <f t="shared" si="4"/>
        <v>5843.942538</v>
      </c>
      <c r="J103" s="64">
        <f t="shared" si="5"/>
        <v>1698.223458</v>
      </c>
      <c r="K103" s="61">
        <f t="shared" si="6"/>
        <v>173.494966068144</v>
      </c>
      <c r="L103" s="68">
        <f t="shared" si="7"/>
        <v>166.52898656284802</v>
      </c>
    </row>
    <row r="104" spans="1:12" ht="13.5">
      <c r="A104" s="10">
        <v>101</v>
      </c>
      <c r="B104" s="149" t="s">
        <v>258</v>
      </c>
      <c r="C104" s="150" t="s">
        <v>259</v>
      </c>
      <c r="D104" s="138">
        <v>950853</v>
      </c>
      <c r="E104" s="144">
        <v>0.016241</v>
      </c>
      <c r="F104" s="35">
        <v>0.006004</v>
      </c>
      <c r="G104" s="32">
        <v>0.064368</v>
      </c>
      <c r="H104" s="32">
        <v>0.059333</v>
      </c>
      <c r="I104" s="97">
        <f t="shared" si="4"/>
        <v>15442.803573</v>
      </c>
      <c r="J104" s="64">
        <f t="shared" si="5"/>
        <v>5708.921412</v>
      </c>
      <c r="K104" s="61">
        <f t="shared" si="6"/>
        <v>994.0223803868639</v>
      </c>
      <c r="L104" s="68">
        <f t="shared" si="7"/>
        <v>916.2678643968089</v>
      </c>
    </row>
    <row r="105" spans="1:12" ht="13.5">
      <c r="A105" s="10">
        <v>102</v>
      </c>
      <c r="B105" s="149" t="s">
        <v>260</v>
      </c>
      <c r="C105" s="150" t="s">
        <v>261</v>
      </c>
      <c r="D105" s="138">
        <v>950853</v>
      </c>
      <c r="E105" s="144">
        <v>0.034419</v>
      </c>
      <c r="F105" s="35">
        <v>0.025788</v>
      </c>
      <c r="G105" s="32">
        <v>0.142827</v>
      </c>
      <c r="H105" s="32">
        <v>0.128981</v>
      </c>
      <c r="I105" s="97">
        <f t="shared" si="4"/>
        <v>32727.409407</v>
      </c>
      <c r="J105" s="64">
        <f t="shared" si="5"/>
        <v>24520.597164</v>
      </c>
      <c r="K105" s="61">
        <f t="shared" si="6"/>
        <v>4674.357703373589</v>
      </c>
      <c r="L105" s="68">
        <f t="shared" si="7"/>
        <v>4221.213992724267</v>
      </c>
    </row>
    <row r="106" spans="1:12" ht="13.5">
      <c r="A106" s="10">
        <v>103</v>
      </c>
      <c r="B106" s="149" t="s">
        <v>262</v>
      </c>
      <c r="C106" s="150" t="s">
        <v>263</v>
      </c>
      <c r="D106" s="138">
        <v>950853</v>
      </c>
      <c r="E106" s="144">
        <v>0.001091</v>
      </c>
      <c r="F106" s="35">
        <v>0.000529</v>
      </c>
      <c r="G106" s="32">
        <v>0.09681</v>
      </c>
      <c r="H106" s="32">
        <v>0.094492</v>
      </c>
      <c r="I106" s="97">
        <f t="shared" si="4"/>
        <v>1037.380623</v>
      </c>
      <c r="J106" s="64">
        <f t="shared" si="5"/>
        <v>503.00123699999995</v>
      </c>
      <c r="K106" s="61">
        <f t="shared" si="6"/>
        <v>100.42881811263</v>
      </c>
      <c r="L106" s="68">
        <f t="shared" si="7"/>
        <v>98.02416982851601</v>
      </c>
    </row>
    <row r="107" spans="1:12" ht="13.5">
      <c r="A107" s="10">
        <v>104</v>
      </c>
      <c r="B107" s="149" t="s">
        <v>264</v>
      </c>
      <c r="C107" s="150" t="s">
        <v>265</v>
      </c>
      <c r="D107" s="138">
        <v>950853</v>
      </c>
      <c r="E107" s="144">
        <v>0.035902</v>
      </c>
      <c r="F107" s="35">
        <v>0.014448</v>
      </c>
      <c r="G107" s="32">
        <v>0.245751</v>
      </c>
      <c r="H107" s="32">
        <v>0.225226</v>
      </c>
      <c r="I107" s="97">
        <f t="shared" si="4"/>
        <v>34137.524406000004</v>
      </c>
      <c r="J107" s="64">
        <f t="shared" si="5"/>
        <v>13737.924144</v>
      </c>
      <c r="K107" s="61">
        <f t="shared" si="6"/>
        <v>8389.330760298906</v>
      </c>
      <c r="L107" s="68">
        <f t="shared" si="7"/>
        <v>7688.658071865757</v>
      </c>
    </row>
    <row r="108" spans="1:12" ht="13.5">
      <c r="A108" s="10">
        <v>105</v>
      </c>
      <c r="B108" s="149" t="s">
        <v>266</v>
      </c>
      <c r="C108" s="150" t="s">
        <v>267</v>
      </c>
      <c r="D108" s="138">
        <v>950853</v>
      </c>
      <c r="E108" s="144">
        <v>0.014982</v>
      </c>
      <c r="F108" s="35">
        <v>0.010176</v>
      </c>
      <c r="G108" s="32">
        <v>0.098876</v>
      </c>
      <c r="H108" s="32">
        <v>0.07292</v>
      </c>
      <c r="I108" s="97">
        <f t="shared" si="4"/>
        <v>14245.679646</v>
      </c>
      <c r="J108" s="64">
        <f t="shared" si="5"/>
        <v>9675.880127999999</v>
      </c>
      <c r="K108" s="61">
        <f t="shared" si="6"/>
        <v>1408.5558206778962</v>
      </c>
      <c r="L108" s="68">
        <f t="shared" si="7"/>
        <v>1038.79495978632</v>
      </c>
    </row>
    <row r="109" spans="1:12" ht="13.5">
      <c r="A109" s="10">
        <v>106</v>
      </c>
      <c r="B109" s="149" t="s">
        <v>268</v>
      </c>
      <c r="C109" s="150" t="s">
        <v>269</v>
      </c>
      <c r="D109" s="138">
        <v>950853</v>
      </c>
      <c r="E109" s="144">
        <v>0.020614</v>
      </c>
      <c r="F109" s="35">
        <v>0.014305</v>
      </c>
      <c r="G109" s="32">
        <v>0.10583</v>
      </c>
      <c r="H109" s="32">
        <v>0.099882</v>
      </c>
      <c r="I109" s="97">
        <f t="shared" si="4"/>
        <v>19600.883742</v>
      </c>
      <c r="J109" s="64">
        <f t="shared" si="5"/>
        <v>13601.952165</v>
      </c>
      <c r="K109" s="61">
        <f t="shared" si="6"/>
        <v>2074.36152641586</v>
      </c>
      <c r="L109" s="68">
        <f t="shared" si="7"/>
        <v>1957.775469918444</v>
      </c>
    </row>
    <row r="110" spans="1:12" ht="13.5">
      <c r="A110" s="10">
        <v>107</v>
      </c>
      <c r="B110" s="149" t="s">
        <v>270</v>
      </c>
      <c r="C110" s="150" t="s">
        <v>271</v>
      </c>
      <c r="D110" s="138">
        <v>950853</v>
      </c>
      <c r="E110" s="144">
        <v>0.019848</v>
      </c>
      <c r="F110" s="35">
        <v>0.013878</v>
      </c>
      <c r="G110" s="32">
        <v>0.21042</v>
      </c>
      <c r="H110" s="32">
        <v>0.168194</v>
      </c>
      <c r="I110" s="97">
        <f t="shared" si="4"/>
        <v>18872.530344000003</v>
      </c>
      <c r="J110" s="64">
        <f t="shared" si="5"/>
        <v>13195.937934</v>
      </c>
      <c r="K110" s="61">
        <f t="shared" si="6"/>
        <v>3971.1578349844804</v>
      </c>
      <c r="L110" s="68">
        <f t="shared" si="7"/>
        <v>3174.2463686787364</v>
      </c>
    </row>
    <row r="111" spans="1:12" ht="13.5">
      <c r="A111" s="10">
        <v>108</v>
      </c>
      <c r="B111" s="149" t="s">
        <v>272</v>
      </c>
      <c r="C111" s="150" t="s">
        <v>447</v>
      </c>
      <c r="D111" s="138">
        <v>950853</v>
      </c>
      <c r="E111" s="144">
        <v>0.001377</v>
      </c>
      <c r="F111" s="35">
        <v>0</v>
      </c>
      <c r="G111" s="32">
        <v>0</v>
      </c>
      <c r="H111" s="32">
        <v>0</v>
      </c>
      <c r="I111" s="97">
        <f t="shared" si="4"/>
        <v>1309.324581</v>
      </c>
      <c r="J111" s="64">
        <f t="shared" si="5"/>
        <v>0</v>
      </c>
      <c r="K111" s="61">
        <f t="shared" si="6"/>
        <v>0</v>
      </c>
      <c r="L111" s="68">
        <f t="shared" si="7"/>
        <v>0</v>
      </c>
    </row>
    <row r="112" spans="1:12" ht="13.5">
      <c r="A112" s="11">
        <v>109</v>
      </c>
      <c r="B112" s="151" t="s">
        <v>273</v>
      </c>
      <c r="C112" s="152" t="s">
        <v>448</v>
      </c>
      <c r="D112" s="140">
        <v>950853</v>
      </c>
      <c r="E112" s="145">
        <v>0.003798</v>
      </c>
      <c r="F112" s="36">
        <v>0.001564</v>
      </c>
      <c r="G112" s="153">
        <v>0.002303</v>
      </c>
      <c r="H112" s="153">
        <v>0.002296</v>
      </c>
      <c r="I112" s="98">
        <f t="shared" si="4"/>
        <v>3611.3396940000002</v>
      </c>
      <c r="J112" s="99">
        <f t="shared" si="5"/>
        <v>1487.134092</v>
      </c>
      <c r="K112" s="101">
        <f t="shared" si="6"/>
        <v>8.316915315282</v>
      </c>
      <c r="L112" s="102">
        <f t="shared" si="7"/>
        <v>8.291635937424</v>
      </c>
    </row>
    <row r="113" spans="1:12" ht="13.5">
      <c r="A113" s="4" t="s">
        <v>274</v>
      </c>
      <c r="B113" s="37"/>
      <c r="C113" s="38" t="s">
        <v>0</v>
      </c>
      <c r="D113" s="128">
        <v>950853</v>
      </c>
      <c r="E113" s="146">
        <v>0.895219</v>
      </c>
      <c r="F113" s="39">
        <v>0.585195</v>
      </c>
      <c r="G113" s="40">
        <v>0.052929</v>
      </c>
      <c r="H113" s="40">
        <v>0.048668</v>
      </c>
      <c r="I113" s="92">
        <f t="shared" si="4"/>
        <v>851221.671807</v>
      </c>
      <c r="J113" s="93">
        <f t="shared" si="5"/>
        <v>556434.421335</v>
      </c>
      <c r="K113" s="94">
        <f t="shared" si="6"/>
        <v>45054.3118670727</v>
      </c>
      <c r="L113" s="95">
        <f t="shared" si="7"/>
        <v>41427.256323503076</v>
      </c>
    </row>
    <row r="115" spans="1:4" ht="13.5">
      <c r="A115" s="24" t="s">
        <v>493</v>
      </c>
      <c r="D115" s="89"/>
    </row>
    <row r="116" ht="13.5">
      <c r="A116" s="226" t="s">
        <v>399</v>
      </c>
    </row>
    <row r="117" spans="1:12" ht="26.25" customHeight="1">
      <c r="A117" s="341" t="s">
        <v>500</v>
      </c>
      <c r="B117" s="341"/>
      <c r="C117" s="341"/>
      <c r="D117" s="341"/>
      <c r="E117" s="341"/>
      <c r="F117" s="341"/>
      <c r="G117" s="341"/>
      <c r="H117" s="341"/>
      <c r="I117" s="341"/>
      <c r="J117" s="341"/>
      <c r="K117" s="341"/>
      <c r="L117" s="341"/>
    </row>
    <row r="118" ht="13.5">
      <c r="A118" s="28" t="s">
        <v>444</v>
      </c>
    </row>
    <row r="119" ht="13.5">
      <c r="A119" s="28" t="s">
        <v>496</v>
      </c>
    </row>
  </sheetData>
  <sheetProtection/>
  <mergeCells count="2">
    <mergeCell ref="A3:C3"/>
    <mergeCell ref="A117:L117"/>
  </mergeCells>
  <printOptions/>
  <pageMargins left="0.7" right="0.7" top="0.75" bottom="0.75" header="0.3" footer="0.3"/>
  <pageSetup fitToHeight="0"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F119"/>
  <sheetViews>
    <sheetView zoomScalePageLayoutView="0" workbookViewId="0" topLeftCell="A1">
      <selection activeCell="A1" sqref="A1"/>
    </sheetView>
  </sheetViews>
  <sheetFormatPr defaultColWidth="9.00390625" defaultRowHeight="13.5"/>
  <cols>
    <col min="1" max="1" width="3.375" style="0" customWidth="1"/>
    <col min="2" max="2" width="22.125" style="0" customWidth="1"/>
    <col min="3" max="4" width="9.625" style="0" customWidth="1"/>
    <col min="5" max="5" width="22.125" style="0" customWidth="1"/>
    <col min="6" max="6" width="11.625" style="0" customWidth="1"/>
  </cols>
  <sheetData>
    <row r="1" ht="14.25">
      <c r="A1" s="14" t="s">
        <v>451</v>
      </c>
    </row>
    <row r="3" spans="2:6" ht="24" customHeight="1">
      <c r="B3" s="162" t="s">
        <v>449</v>
      </c>
      <c r="C3" s="103" t="s">
        <v>452</v>
      </c>
      <c r="D3" s="103" t="s">
        <v>490</v>
      </c>
      <c r="E3" s="163" t="s">
        <v>449</v>
      </c>
      <c r="F3" s="296" t="s">
        <v>410</v>
      </c>
    </row>
    <row r="4" spans="1:6" ht="13.5">
      <c r="A4" s="9">
        <v>1</v>
      </c>
      <c r="B4" s="148" t="s">
        <v>208</v>
      </c>
      <c r="C4" s="159">
        <v>92070.145137</v>
      </c>
      <c r="D4" s="219">
        <v>0.789838</v>
      </c>
      <c r="E4" s="291" t="s">
        <v>208</v>
      </c>
      <c r="F4" s="297">
        <v>14690.528217769446</v>
      </c>
    </row>
    <row r="5" spans="1:6" ht="13.5">
      <c r="A5" s="10">
        <v>2</v>
      </c>
      <c r="B5" s="150" t="s">
        <v>60</v>
      </c>
      <c r="C5" s="107">
        <v>62011.780101</v>
      </c>
      <c r="D5" s="219">
        <v>0.767008</v>
      </c>
      <c r="E5" s="155" t="s">
        <v>265</v>
      </c>
      <c r="F5" s="301">
        <v>7688.658071865757</v>
      </c>
    </row>
    <row r="6" spans="1:6" ht="13.5">
      <c r="A6" s="10">
        <v>3</v>
      </c>
      <c r="B6" s="150" t="s">
        <v>213</v>
      </c>
      <c r="C6" s="294">
        <v>42621.985725</v>
      </c>
      <c r="D6" s="219">
        <v>0.996859</v>
      </c>
      <c r="E6" s="116" t="s">
        <v>261</v>
      </c>
      <c r="F6" s="68">
        <v>4221.213992724267</v>
      </c>
    </row>
    <row r="7" spans="1:6" ht="13.5">
      <c r="A7" s="10">
        <v>4</v>
      </c>
      <c r="B7" s="150" t="s">
        <v>207</v>
      </c>
      <c r="C7" s="107">
        <v>36030.672729000005</v>
      </c>
      <c r="D7" s="219">
        <v>0.692916</v>
      </c>
      <c r="E7" s="111" t="s">
        <v>60</v>
      </c>
      <c r="F7" s="68">
        <v>3274.84210713381</v>
      </c>
    </row>
    <row r="8" spans="1:6" ht="13.5">
      <c r="A8" s="10">
        <v>5</v>
      </c>
      <c r="B8" s="150" t="s">
        <v>233</v>
      </c>
      <c r="C8" s="107">
        <v>35841.452981999995</v>
      </c>
      <c r="D8" s="219">
        <v>0.924795</v>
      </c>
      <c r="E8" s="116" t="s">
        <v>271</v>
      </c>
      <c r="F8" s="68">
        <v>3174.2463686787364</v>
      </c>
    </row>
    <row r="9" spans="1:6" ht="13.5">
      <c r="A9" s="10">
        <v>6</v>
      </c>
      <c r="B9" s="150" t="s">
        <v>265</v>
      </c>
      <c r="C9" s="107">
        <v>34137.524406000004</v>
      </c>
      <c r="D9" s="219">
        <v>0.53585</v>
      </c>
      <c r="E9" s="116" t="s">
        <v>244</v>
      </c>
      <c r="F9" s="108">
        <v>2796.7173050160004</v>
      </c>
    </row>
    <row r="10" spans="1:6" ht="13.5">
      <c r="A10" s="10">
        <v>7</v>
      </c>
      <c r="B10" s="150" t="s">
        <v>261</v>
      </c>
      <c r="C10" s="107">
        <v>32727.409407</v>
      </c>
      <c r="D10" s="219">
        <v>0.828389</v>
      </c>
      <c r="E10" s="116" t="s">
        <v>250</v>
      </c>
      <c r="F10" s="108">
        <v>2544.676691392182</v>
      </c>
    </row>
    <row r="11" spans="1:6" ht="13.5">
      <c r="A11" s="10">
        <v>8</v>
      </c>
      <c r="B11" s="150" t="s">
        <v>244</v>
      </c>
      <c r="C11" s="107">
        <v>27932.257728</v>
      </c>
      <c r="D11" s="219">
        <v>0.963845</v>
      </c>
      <c r="E11" s="116" t="s">
        <v>246</v>
      </c>
      <c r="F11" s="108">
        <v>2129.2378964172</v>
      </c>
    </row>
    <row r="12" spans="1:6" ht="13.5">
      <c r="A12" s="10">
        <v>9</v>
      </c>
      <c r="B12" s="150" t="s">
        <v>246</v>
      </c>
      <c r="C12" s="107">
        <v>26053.3722</v>
      </c>
      <c r="D12" s="219">
        <v>0.979452</v>
      </c>
      <c r="E12" s="116" t="s">
        <v>269</v>
      </c>
      <c r="F12" s="108">
        <v>1957.775469918444</v>
      </c>
    </row>
    <row r="13" spans="1:6" ht="13.5">
      <c r="A13" s="10">
        <v>10</v>
      </c>
      <c r="B13" s="150" t="s">
        <v>94</v>
      </c>
      <c r="C13" s="107">
        <v>23846.442387</v>
      </c>
      <c r="D13" s="219">
        <v>0.330013</v>
      </c>
      <c r="E13" s="116" t="s">
        <v>207</v>
      </c>
      <c r="F13" s="108">
        <v>1776.6364415942612</v>
      </c>
    </row>
    <row r="14" spans="1:6" ht="13.5">
      <c r="A14" s="10">
        <v>11</v>
      </c>
      <c r="B14" s="150" t="s">
        <v>269</v>
      </c>
      <c r="C14" s="107">
        <v>19600.883742</v>
      </c>
      <c r="D14" s="219">
        <v>0.685782</v>
      </c>
      <c r="E14" s="116" t="s">
        <v>219</v>
      </c>
      <c r="F14" s="108">
        <v>1199.1503126487721</v>
      </c>
    </row>
    <row r="15" spans="1:6" ht="13.5">
      <c r="A15" s="10">
        <v>12</v>
      </c>
      <c r="B15" s="150" t="s">
        <v>271</v>
      </c>
      <c r="C15" s="107">
        <v>18872.530344000003</v>
      </c>
      <c r="D15" s="219">
        <v>0.791979</v>
      </c>
      <c r="E15" s="116" t="s">
        <v>267</v>
      </c>
      <c r="F15" s="108">
        <v>1038.79495978632</v>
      </c>
    </row>
    <row r="16" spans="1:6" ht="13.5">
      <c r="A16" s="10">
        <v>13</v>
      </c>
      <c r="B16" s="150" t="s">
        <v>250</v>
      </c>
      <c r="C16" s="107">
        <v>15923.935191</v>
      </c>
      <c r="D16" s="219">
        <v>0.928018</v>
      </c>
      <c r="E16" s="116" t="s">
        <v>94</v>
      </c>
      <c r="F16" s="108">
        <v>1018.553093675931</v>
      </c>
    </row>
    <row r="17" spans="1:6" ht="13.5">
      <c r="A17" s="10">
        <v>14</v>
      </c>
      <c r="B17" s="150" t="s">
        <v>259</v>
      </c>
      <c r="C17" s="107">
        <v>15442.803573</v>
      </c>
      <c r="D17" s="219">
        <v>0.995001</v>
      </c>
      <c r="E17" s="116" t="s">
        <v>71</v>
      </c>
      <c r="F17" s="68">
        <v>947.121521931156</v>
      </c>
    </row>
    <row r="18" spans="1:6" ht="13.5">
      <c r="A18" s="10">
        <v>15</v>
      </c>
      <c r="B18" s="150" t="s">
        <v>217</v>
      </c>
      <c r="C18" s="107">
        <v>14887.505421</v>
      </c>
      <c r="D18" s="219">
        <v>0.987631</v>
      </c>
      <c r="E18" s="116" t="s">
        <v>259</v>
      </c>
      <c r="F18" s="68">
        <v>916.2678643968089</v>
      </c>
    </row>
    <row r="19" spans="1:6" ht="13.5">
      <c r="A19" s="10">
        <v>16</v>
      </c>
      <c r="B19" s="150" t="s">
        <v>211</v>
      </c>
      <c r="C19" s="107">
        <v>14589.888432</v>
      </c>
      <c r="D19" s="219">
        <v>0.885933</v>
      </c>
      <c r="E19" s="116" t="s">
        <v>229</v>
      </c>
      <c r="F19" s="68">
        <v>810.3741108994201</v>
      </c>
    </row>
    <row r="20" spans="1:6" ht="13.5">
      <c r="A20" s="10">
        <v>17</v>
      </c>
      <c r="B20" s="150" t="s">
        <v>267</v>
      </c>
      <c r="C20" s="107">
        <v>14245.679646</v>
      </c>
      <c r="D20" s="219">
        <v>0.986462</v>
      </c>
      <c r="E20" s="116" t="s">
        <v>213</v>
      </c>
      <c r="F20" s="68">
        <v>802.9982110589999</v>
      </c>
    </row>
    <row r="21" spans="1:6" ht="13.5">
      <c r="A21" s="10">
        <v>18</v>
      </c>
      <c r="B21" s="150" t="s">
        <v>229</v>
      </c>
      <c r="C21" s="107">
        <v>11540.502861</v>
      </c>
      <c r="D21" s="219">
        <v>0.948414</v>
      </c>
      <c r="E21" s="116" t="s">
        <v>237</v>
      </c>
      <c r="F21" s="68">
        <v>483.01985041299</v>
      </c>
    </row>
    <row r="22" spans="1:6" ht="13.5">
      <c r="A22" s="10">
        <v>19</v>
      </c>
      <c r="B22" s="150" t="s">
        <v>131</v>
      </c>
      <c r="C22" s="107">
        <v>10454.628735</v>
      </c>
      <c r="D22" s="219">
        <v>0.391241</v>
      </c>
      <c r="E22" s="116" t="s">
        <v>211</v>
      </c>
      <c r="F22" s="68">
        <v>416.278696741824</v>
      </c>
    </row>
    <row r="23" spans="1:6" ht="13.5">
      <c r="A23" s="10">
        <v>20</v>
      </c>
      <c r="B23" s="150" t="s">
        <v>202</v>
      </c>
      <c r="C23" s="107">
        <v>8904.738345</v>
      </c>
      <c r="D23" s="219">
        <v>0.31256</v>
      </c>
      <c r="E23" s="116" t="s">
        <v>252</v>
      </c>
      <c r="F23" s="68">
        <v>413.75044707624</v>
      </c>
    </row>
    <row r="24" spans="1:6" ht="13.5">
      <c r="A24" s="10">
        <v>21</v>
      </c>
      <c r="B24" s="150" t="s">
        <v>237</v>
      </c>
      <c r="C24" s="107">
        <v>8398.884549</v>
      </c>
      <c r="D24" s="219">
        <v>0.666555</v>
      </c>
      <c r="E24" s="116" t="s">
        <v>217</v>
      </c>
      <c r="F24" s="68">
        <v>382.98107695522503</v>
      </c>
    </row>
    <row r="25" spans="1:6" ht="13.5">
      <c r="A25" s="10">
        <v>22</v>
      </c>
      <c r="B25" s="150" t="s">
        <v>54</v>
      </c>
      <c r="C25" s="107">
        <v>8341.833369</v>
      </c>
      <c r="D25" s="219">
        <v>0.989456</v>
      </c>
      <c r="E25" s="116" t="s">
        <v>56</v>
      </c>
      <c r="F25" s="68">
        <v>346.74696257090403</v>
      </c>
    </row>
    <row r="26" spans="1:6" ht="13.5">
      <c r="A26" s="10">
        <v>23</v>
      </c>
      <c r="B26" s="150" t="s">
        <v>221</v>
      </c>
      <c r="C26" s="107">
        <v>8292.389013</v>
      </c>
      <c r="D26" s="219">
        <v>1</v>
      </c>
      <c r="E26" s="116" t="s">
        <v>233</v>
      </c>
      <c r="F26" s="68">
        <v>310.422824277102</v>
      </c>
    </row>
    <row r="27" spans="1:6" ht="13.5">
      <c r="A27" s="10">
        <v>24</v>
      </c>
      <c r="B27" s="150" t="s">
        <v>71</v>
      </c>
      <c r="C27" s="107">
        <v>8183.040918000001</v>
      </c>
      <c r="D27" s="219">
        <v>0.766656</v>
      </c>
      <c r="E27" s="116" t="s">
        <v>66</v>
      </c>
      <c r="F27" s="68">
        <v>307.02025196607593</v>
      </c>
    </row>
    <row r="28" spans="1:6" ht="13.5">
      <c r="A28" s="10">
        <v>25</v>
      </c>
      <c r="B28" s="150" t="s">
        <v>219</v>
      </c>
      <c r="C28" s="107">
        <v>7620.135942</v>
      </c>
      <c r="D28" s="219">
        <v>0.425348</v>
      </c>
      <c r="E28" s="116" t="s">
        <v>231</v>
      </c>
      <c r="F28" s="68">
        <v>251.904136741875</v>
      </c>
    </row>
    <row r="29" spans="1:6" ht="13.5">
      <c r="A29" s="10">
        <v>26</v>
      </c>
      <c r="B29" s="150" t="s">
        <v>204</v>
      </c>
      <c r="C29" s="107">
        <v>7232.187918</v>
      </c>
      <c r="D29" s="219">
        <v>0.991462</v>
      </c>
      <c r="E29" s="116" t="s">
        <v>241</v>
      </c>
      <c r="F29" s="68">
        <v>208.295675260083</v>
      </c>
    </row>
    <row r="30" spans="1:6" ht="13.5">
      <c r="A30" s="10">
        <v>27</v>
      </c>
      <c r="B30" s="150" t="s">
        <v>257</v>
      </c>
      <c r="C30" s="107">
        <v>5843.942538</v>
      </c>
      <c r="D30" s="219">
        <v>0.699933</v>
      </c>
      <c r="E30" s="116" t="s">
        <v>255</v>
      </c>
      <c r="F30" s="68">
        <v>178.98145633956</v>
      </c>
    </row>
    <row r="31" spans="1:6" ht="13.5">
      <c r="A31" s="10">
        <v>28</v>
      </c>
      <c r="B31" s="150" t="s">
        <v>96</v>
      </c>
      <c r="C31" s="107">
        <v>5704.167147</v>
      </c>
      <c r="D31" s="219">
        <v>0.376482</v>
      </c>
      <c r="E31" s="116" t="s">
        <v>54</v>
      </c>
      <c r="F31" s="68">
        <v>173.92722574365</v>
      </c>
    </row>
    <row r="32" spans="1:6" ht="13.5">
      <c r="A32" s="10">
        <v>29</v>
      </c>
      <c r="B32" s="150" t="s">
        <v>235</v>
      </c>
      <c r="C32" s="107">
        <v>5491.176074999999</v>
      </c>
      <c r="D32" s="219">
        <v>0.784677</v>
      </c>
      <c r="E32" s="116" t="s">
        <v>257</v>
      </c>
      <c r="F32" s="68">
        <v>166.52898656284802</v>
      </c>
    </row>
    <row r="33" spans="1:6" ht="13.5">
      <c r="A33" s="10">
        <v>30</v>
      </c>
      <c r="B33" s="150" t="s">
        <v>255</v>
      </c>
      <c r="C33" s="107">
        <v>5332.383624</v>
      </c>
      <c r="D33" s="219">
        <v>0.741847</v>
      </c>
      <c r="E33" s="116" t="s">
        <v>80</v>
      </c>
      <c r="F33" s="68">
        <v>156.08658579742797</v>
      </c>
    </row>
    <row r="34" spans="1:6" ht="13.5">
      <c r="A34" s="10">
        <v>31</v>
      </c>
      <c r="B34" s="150" t="s">
        <v>241</v>
      </c>
      <c r="C34" s="107">
        <v>5266.774767</v>
      </c>
      <c r="D34" s="219">
        <v>0.603587</v>
      </c>
      <c r="E34" s="116" t="s">
        <v>104</v>
      </c>
      <c r="F34" s="68">
        <v>138.39519744320398</v>
      </c>
    </row>
    <row r="35" spans="1:6" ht="13.5">
      <c r="A35" s="10">
        <v>32</v>
      </c>
      <c r="B35" s="150" t="s">
        <v>66</v>
      </c>
      <c r="C35" s="107">
        <v>4869.318213</v>
      </c>
      <c r="D35" s="219">
        <v>1</v>
      </c>
      <c r="E35" s="116" t="s">
        <v>248</v>
      </c>
      <c r="F35" s="68">
        <v>134.985870272466</v>
      </c>
    </row>
    <row r="36" spans="1:6" ht="13.5">
      <c r="A36" s="10">
        <v>33</v>
      </c>
      <c r="B36" s="150" t="s">
        <v>56</v>
      </c>
      <c r="C36" s="107">
        <v>4333.037121</v>
      </c>
      <c r="D36" s="223">
        <v>0.999938</v>
      </c>
      <c r="E36" s="116" t="s">
        <v>84</v>
      </c>
      <c r="F36" s="68">
        <v>125.79381267645599</v>
      </c>
    </row>
    <row r="37" spans="1:6" ht="13.5">
      <c r="A37" s="10">
        <v>34</v>
      </c>
      <c r="B37" s="150" t="s">
        <v>80</v>
      </c>
      <c r="C37" s="107">
        <v>4004.9928359999994</v>
      </c>
      <c r="D37" s="222">
        <v>0.356162</v>
      </c>
      <c r="E37" s="116" t="s">
        <v>19</v>
      </c>
      <c r="F37" s="68">
        <v>111.67770006364799</v>
      </c>
    </row>
    <row r="38" spans="1:6" ht="13.5">
      <c r="A38" s="10">
        <v>35</v>
      </c>
      <c r="B38" s="150" t="s">
        <v>184</v>
      </c>
      <c r="C38" s="107">
        <v>3276.6394379999997</v>
      </c>
      <c r="D38" s="219">
        <v>0.662711</v>
      </c>
      <c r="E38" s="116" t="s">
        <v>159</v>
      </c>
      <c r="F38" s="68">
        <v>108.35543489529599</v>
      </c>
    </row>
    <row r="39" spans="1:6" ht="13.5">
      <c r="A39" s="10">
        <v>36</v>
      </c>
      <c r="B39" s="150" t="s">
        <v>225</v>
      </c>
      <c r="C39" s="107">
        <v>3219.588258</v>
      </c>
      <c r="D39" s="219">
        <v>0.429301</v>
      </c>
      <c r="E39" s="116" t="s">
        <v>114</v>
      </c>
      <c r="F39" s="68">
        <v>101.51483866999199</v>
      </c>
    </row>
    <row r="40" spans="1:6" ht="13.5">
      <c r="A40" s="10">
        <v>37</v>
      </c>
      <c r="B40" s="150" t="s">
        <v>19</v>
      </c>
      <c r="C40" s="107">
        <v>2455.102446</v>
      </c>
      <c r="D40" s="219">
        <v>0.462004</v>
      </c>
      <c r="E40" s="116" t="s">
        <v>112</v>
      </c>
      <c r="F40" s="68">
        <v>99.32150225148001</v>
      </c>
    </row>
    <row r="41" spans="1:6" ht="13.5">
      <c r="A41" s="10">
        <v>38</v>
      </c>
      <c r="B41" s="150" t="s">
        <v>239</v>
      </c>
      <c r="C41" s="107">
        <v>2446.544769</v>
      </c>
      <c r="D41" s="219">
        <v>0.456388</v>
      </c>
      <c r="E41" s="116" t="s">
        <v>263</v>
      </c>
      <c r="F41" s="68">
        <v>98.02416982851601</v>
      </c>
    </row>
    <row r="42" spans="1:6" ht="13.5">
      <c r="A42" s="10">
        <v>39</v>
      </c>
      <c r="B42" s="150" t="s">
        <v>252</v>
      </c>
      <c r="C42" s="107">
        <v>2230.701138</v>
      </c>
      <c r="D42" s="219">
        <v>0.997388</v>
      </c>
      <c r="E42" s="116" t="s">
        <v>235</v>
      </c>
      <c r="F42" s="68">
        <v>94.75024317412499</v>
      </c>
    </row>
    <row r="43" spans="1:6" ht="13.5">
      <c r="A43" s="10">
        <v>40</v>
      </c>
      <c r="B43" s="150" t="s">
        <v>114</v>
      </c>
      <c r="C43" s="107">
        <v>1802.817288</v>
      </c>
      <c r="D43" s="219">
        <v>0.378858</v>
      </c>
      <c r="E43" s="116" t="s">
        <v>204</v>
      </c>
      <c r="F43" s="68">
        <v>93.31692070595399</v>
      </c>
    </row>
    <row r="44" spans="1:6" ht="13.5">
      <c r="A44" s="10">
        <v>41</v>
      </c>
      <c r="B44" s="150" t="s">
        <v>231</v>
      </c>
      <c r="C44" s="107">
        <v>1782.849375</v>
      </c>
      <c r="D44" s="219">
        <v>0.971808</v>
      </c>
      <c r="E44" s="116" t="s">
        <v>239</v>
      </c>
      <c r="F44" s="68">
        <v>86.69576043428401</v>
      </c>
    </row>
    <row r="45" spans="1:6" ht="13.5">
      <c r="A45" s="10">
        <v>42</v>
      </c>
      <c r="B45" s="150" t="s">
        <v>112</v>
      </c>
      <c r="C45" s="107">
        <v>1587.92451</v>
      </c>
      <c r="D45" s="219">
        <v>0.469882</v>
      </c>
      <c r="E45" s="116" t="s">
        <v>96</v>
      </c>
      <c r="F45" s="68">
        <v>80.115027579615</v>
      </c>
    </row>
    <row r="46" spans="1:6" ht="13.5">
      <c r="A46" s="10">
        <v>43</v>
      </c>
      <c r="B46" s="150" t="s">
        <v>84</v>
      </c>
      <c r="C46" s="107">
        <v>1586.022804</v>
      </c>
      <c r="D46" s="219">
        <v>0.946978</v>
      </c>
      <c r="E46" s="116" t="s">
        <v>184</v>
      </c>
      <c r="F46" s="68">
        <v>69.60237494199599</v>
      </c>
    </row>
    <row r="47" spans="1:6" ht="13.5">
      <c r="A47" s="10">
        <v>44</v>
      </c>
      <c r="B47" s="150" t="s">
        <v>159</v>
      </c>
      <c r="C47" s="107">
        <v>1551.792096</v>
      </c>
      <c r="D47" s="219">
        <v>0.594452</v>
      </c>
      <c r="E47" s="116" t="s">
        <v>202</v>
      </c>
      <c r="F47" s="68">
        <v>64.123020822345</v>
      </c>
    </row>
    <row r="48" spans="1:6" ht="13.5">
      <c r="A48" s="10">
        <v>45</v>
      </c>
      <c r="B48" s="150" t="s">
        <v>180</v>
      </c>
      <c r="C48" s="107">
        <v>1445.29656</v>
      </c>
      <c r="D48" s="219">
        <v>0.064818</v>
      </c>
      <c r="E48" s="116" t="s">
        <v>227</v>
      </c>
      <c r="F48" s="68">
        <v>55.09971586251</v>
      </c>
    </row>
    <row r="49" spans="1:6" ht="13.5">
      <c r="A49" s="10">
        <v>46</v>
      </c>
      <c r="B49" s="150" t="s">
        <v>104</v>
      </c>
      <c r="C49" s="107">
        <v>1420.574382</v>
      </c>
      <c r="D49" s="219">
        <v>0.095951</v>
      </c>
      <c r="E49" s="116" t="s">
        <v>196</v>
      </c>
      <c r="F49" s="68">
        <v>46.42108465579201</v>
      </c>
    </row>
    <row r="50" spans="1:6" ht="13.5">
      <c r="A50" s="10">
        <v>47</v>
      </c>
      <c r="B50" s="150" t="s">
        <v>182</v>
      </c>
      <c r="C50" s="107">
        <v>1348.309554</v>
      </c>
      <c r="D50" s="219">
        <v>0.767241</v>
      </c>
      <c r="E50" s="116" t="s">
        <v>21</v>
      </c>
      <c r="F50" s="68">
        <v>42.984298752120004</v>
      </c>
    </row>
    <row r="51" spans="1:6" ht="13.5">
      <c r="A51" s="10">
        <v>48</v>
      </c>
      <c r="B51" s="150" t="s">
        <v>447</v>
      </c>
      <c r="C51" s="107">
        <v>1309.324581</v>
      </c>
      <c r="D51" s="219">
        <v>1</v>
      </c>
      <c r="E51" s="116" t="s">
        <v>225</v>
      </c>
      <c r="F51" s="68">
        <v>37.018825790484</v>
      </c>
    </row>
    <row r="52" spans="1:6" ht="13.5">
      <c r="A52" s="10">
        <v>49</v>
      </c>
      <c r="B52" s="150" t="s">
        <v>21</v>
      </c>
      <c r="C52" s="107">
        <v>1255.12596</v>
      </c>
      <c r="D52" s="219">
        <v>0.443881</v>
      </c>
      <c r="E52" s="116" t="s">
        <v>48</v>
      </c>
      <c r="F52" s="68">
        <v>34.836157942632</v>
      </c>
    </row>
    <row r="53" spans="1:6" ht="13.5">
      <c r="A53" s="10">
        <v>50</v>
      </c>
      <c r="B53" s="150" t="s">
        <v>129</v>
      </c>
      <c r="C53" s="107">
        <v>1167.6474839999998</v>
      </c>
      <c r="D53" s="219">
        <v>0.149787</v>
      </c>
      <c r="E53" s="116" t="s">
        <v>137</v>
      </c>
      <c r="F53" s="68">
        <v>31.109673753743998</v>
      </c>
    </row>
    <row r="54" spans="1:6" ht="13.5">
      <c r="A54" s="10">
        <v>51</v>
      </c>
      <c r="B54" s="150" t="s">
        <v>248</v>
      </c>
      <c r="C54" s="107">
        <v>1067.807919</v>
      </c>
      <c r="D54" s="219">
        <v>0.876762</v>
      </c>
      <c r="E54" s="116" t="s">
        <v>189</v>
      </c>
      <c r="F54" s="68">
        <v>27.229424273667</v>
      </c>
    </row>
    <row r="55" spans="1:6" ht="13.5">
      <c r="A55" s="10">
        <v>52</v>
      </c>
      <c r="B55" s="150" t="s">
        <v>263</v>
      </c>
      <c r="C55" s="107">
        <v>1037.380623</v>
      </c>
      <c r="D55" s="219">
        <v>0.102584</v>
      </c>
      <c r="E55" s="116" t="s">
        <v>166</v>
      </c>
      <c r="F55" s="68">
        <v>23.845734952367998</v>
      </c>
    </row>
    <row r="56" spans="1:6" ht="13.5">
      <c r="A56" s="10">
        <v>53</v>
      </c>
      <c r="B56" s="150" t="s">
        <v>227</v>
      </c>
      <c r="C56" s="107">
        <v>1021.216122</v>
      </c>
      <c r="D56" s="219">
        <v>0.659287</v>
      </c>
      <c r="E56" s="116" t="s">
        <v>108</v>
      </c>
      <c r="F56" s="68">
        <v>23.828604384720002</v>
      </c>
    </row>
    <row r="57" spans="1:6" ht="13.5">
      <c r="A57" s="10">
        <v>54</v>
      </c>
      <c r="B57" s="150" t="s">
        <v>189</v>
      </c>
      <c r="C57" s="107">
        <v>972.722619</v>
      </c>
      <c r="D57" s="219">
        <v>0.600857</v>
      </c>
      <c r="E57" s="116" t="s">
        <v>192</v>
      </c>
      <c r="F57" s="68">
        <v>21.579129605088003</v>
      </c>
    </row>
    <row r="58" spans="1:6" ht="13.5">
      <c r="A58" s="10">
        <v>55</v>
      </c>
      <c r="B58" s="150" t="s">
        <v>82</v>
      </c>
      <c r="C58" s="107">
        <v>967.0175009999999</v>
      </c>
      <c r="D58" s="219">
        <v>0.427228</v>
      </c>
      <c r="E58" s="116" t="s">
        <v>129</v>
      </c>
      <c r="F58" s="68">
        <v>20.512063351427997</v>
      </c>
    </row>
    <row r="59" spans="1:6" ht="13.5">
      <c r="A59" s="10">
        <v>56</v>
      </c>
      <c r="B59" s="150" t="s">
        <v>170</v>
      </c>
      <c r="C59" s="107">
        <v>725.500839</v>
      </c>
      <c r="D59" s="219">
        <v>0.094007</v>
      </c>
      <c r="E59" s="116" t="s">
        <v>182</v>
      </c>
      <c r="F59" s="68">
        <v>18.810266587854</v>
      </c>
    </row>
    <row r="60" spans="1:6" ht="13.5">
      <c r="A60" s="10">
        <v>57</v>
      </c>
      <c r="B60" s="150" t="s">
        <v>127</v>
      </c>
      <c r="C60" s="107">
        <v>723.5991329999999</v>
      </c>
      <c r="D60" s="219">
        <v>0.107795</v>
      </c>
      <c r="E60" s="116" t="s">
        <v>176</v>
      </c>
      <c r="F60" s="68">
        <v>17.371529011848</v>
      </c>
    </row>
    <row r="61" spans="1:6" ht="13.5">
      <c r="A61" s="10">
        <v>58</v>
      </c>
      <c r="B61" s="150" t="s">
        <v>98</v>
      </c>
      <c r="C61" s="107">
        <v>704.582073</v>
      </c>
      <c r="D61" s="219">
        <v>0.622025</v>
      </c>
      <c r="E61" s="116" t="s">
        <v>170</v>
      </c>
      <c r="F61" s="68">
        <v>16.825815458088</v>
      </c>
    </row>
    <row r="62" spans="1:6" ht="13.5">
      <c r="A62" s="10">
        <v>59</v>
      </c>
      <c r="B62" s="150" t="s">
        <v>48</v>
      </c>
      <c r="C62" s="107">
        <v>661.793688</v>
      </c>
      <c r="D62" s="219">
        <v>0.087844</v>
      </c>
      <c r="E62" s="116" t="s">
        <v>35</v>
      </c>
      <c r="F62" s="68">
        <v>16.336388598516002</v>
      </c>
    </row>
    <row r="63" spans="1:6" ht="13.5">
      <c r="A63" s="10">
        <v>60</v>
      </c>
      <c r="B63" s="150" t="s">
        <v>176</v>
      </c>
      <c r="C63" s="107">
        <v>648.481746</v>
      </c>
      <c r="D63" s="219">
        <v>0.079446</v>
      </c>
      <c r="E63" s="116" t="s">
        <v>82</v>
      </c>
      <c r="F63" s="68">
        <v>15.551575451081998</v>
      </c>
    </row>
    <row r="64" spans="1:6" ht="13.5">
      <c r="A64" s="10">
        <v>61</v>
      </c>
      <c r="B64" s="150" t="s">
        <v>174</v>
      </c>
      <c r="C64" s="107">
        <v>599.988243</v>
      </c>
      <c r="D64" s="219">
        <v>0.227693</v>
      </c>
      <c r="E64" s="116" t="s">
        <v>88</v>
      </c>
      <c r="F64" s="68">
        <v>15.197538648474</v>
      </c>
    </row>
    <row r="65" spans="1:6" ht="13.5">
      <c r="A65" s="10">
        <v>62</v>
      </c>
      <c r="B65" s="150" t="s">
        <v>196</v>
      </c>
      <c r="C65" s="107">
        <v>585.725448</v>
      </c>
      <c r="D65" s="219">
        <v>1</v>
      </c>
      <c r="E65" s="116" t="s">
        <v>180</v>
      </c>
      <c r="F65" s="68">
        <v>11.786393446800002</v>
      </c>
    </row>
    <row r="66" spans="1:6" ht="13.5">
      <c r="A66" s="10">
        <v>63</v>
      </c>
      <c r="B66" s="150" t="s">
        <v>192</v>
      </c>
      <c r="C66" s="107">
        <v>502.05038400000007</v>
      </c>
      <c r="D66" s="219">
        <v>1</v>
      </c>
      <c r="E66" s="116" t="s">
        <v>174</v>
      </c>
      <c r="F66" s="68">
        <v>10.511794017360002</v>
      </c>
    </row>
    <row r="67" spans="1:6" ht="13.5">
      <c r="A67" s="10">
        <v>64</v>
      </c>
      <c r="B67" s="150" t="s">
        <v>88</v>
      </c>
      <c r="C67" s="107">
        <v>485.885883</v>
      </c>
      <c r="D67" s="219">
        <v>0.300829</v>
      </c>
      <c r="E67" s="116" t="s">
        <v>102</v>
      </c>
      <c r="F67" s="68">
        <v>9.57364441344</v>
      </c>
    </row>
    <row r="68" spans="1:6" ht="13.5">
      <c r="A68" s="10">
        <v>65</v>
      </c>
      <c r="B68" s="150" t="s">
        <v>137</v>
      </c>
      <c r="C68" s="107">
        <v>471.623088</v>
      </c>
      <c r="D68" s="219">
        <v>0.128366</v>
      </c>
      <c r="E68" s="116" t="s">
        <v>127</v>
      </c>
      <c r="F68" s="68">
        <v>9.231677738814</v>
      </c>
    </row>
    <row r="69" spans="1:6" ht="13.5">
      <c r="A69" s="10">
        <v>66</v>
      </c>
      <c r="B69" s="150" t="s">
        <v>37</v>
      </c>
      <c r="C69" s="107">
        <v>456.40944</v>
      </c>
      <c r="D69" s="219">
        <v>0.318379</v>
      </c>
      <c r="E69" s="116" t="s">
        <v>33</v>
      </c>
      <c r="F69" s="68">
        <v>8.940650161104001</v>
      </c>
    </row>
    <row r="70" spans="1:6" ht="13.5">
      <c r="A70" s="10">
        <v>67</v>
      </c>
      <c r="B70" s="150" t="s">
        <v>166</v>
      </c>
      <c r="C70" s="107">
        <v>443.097498</v>
      </c>
      <c r="D70" s="219">
        <v>0.261784</v>
      </c>
      <c r="E70" s="116" t="s">
        <v>446</v>
      </c>
      <c r="F70" s="68">
        <v>7.779491297976</v>
      </c>
    </row>
    <row r="71" spans="1:6" ht="13.5">
      <c r="A71" s="10">
        <v>68</v>
      </c>
      <c r="B71" s="150" t="s">
        <v>223</v>
      </c>
      <c r="C71" s="107">
        <v>425.031291</v>
      </c>
      <c r="D71" s="219">
        <v>0.326015</v>
      </c>
      <c r="E71" s="116" t="s">
        <v>131</v>
      </c>
      <c r="F71" s="68">
        <v>7.370513258175</v>
      </c>
    </row>
    <row r="72" spans="1:6" ht="13.5">
      <c r="A72" s="10">
        <v>69</v>
      </c>
      <c r="B72" s="150" t="s">
        <v>35</v>
      </c>
      <c r="C72" s="107">
        <v>406.01423100000005</v>
      </c>
      <c r="D72" s="219">
        <v>0.334639</v>
      </c>
      <c r="E72" s="116" t="s">
        <v>86</v>
      </c>
      <c r="F72" s="68">
        <v>7.0945994889</v>
      </c>
    </row>
    <row r="73" spans="1:6" ht="13.5">
      <c r="A73" s="10">
        <v>70</v>
      </c>
      <c r="B73" s="150" t="s">
        <v>108</v>
      </c>
      <c r="C73" s="107">
        <v>361.32414</v>
      </c>
      <c r="D73" s="219">
        <v>0.208117</v>
      </c>
      <c r="E73" s="116" t="s">
        <v>37</v>
      </c>
      <c r="F73" s="68">
        <v>6.808716025920001</v>
      </c>
    </row>
    <row r="74" spans="1:6" ht="13.5">
      <c r="A74" s="10">
        <v>71</v>
      </c>
      <c r="B74" s="150" t="s">
        <v>446</v>
      </c>
      <c r="C74" s="107">
        <v>338.503668</v>
      </c>
      <c r="D74" s="219">
        <v>0.716845</v>
      </c>
      <c r="E74" s="116" t="s">
        <v>25</v>
      </c>
      <c r="F74" s="68">
        <v>6.420296378832001</v>
      </c>
    </row>
    <row r="75" spans="1:6" ht="13.5">
      <c r="A75" s="10">
        <v>72</v>
      </c>
      <c r="B75" s="150" t="s">
        <v>33</v>
      </c>
      <c r="C75" s="107">
        <v>258.632016</v>
      </c>
      <c r="D75" s="219">
        <v>0.244191</v>
      </c>
      <c r="E75" s="116" t="s">
        <v>98</v>
      </c>
      <c r="F75" s="68">
        <v>6.350398223949001</v>
      </c>
    </row>
    <row r="76" spans="1:6" ht="13.5">
      <c r="A76" s="10">
        <v>73</v>
      </c>
      <c r="B76" s="150" t="s">
        <v>168</v>
      </c>
      <c r="C76" s="107">
        <v>220.597896</v>
      </c>
      <c r="D76" s="219">
        <v>0.386643</v>
      </c>
      <c r="E76" s="116" t="s">
        <v>168</v>
      </c>
      <c r="F76" s="68">
        <v>6.31240879404</v>
      </c>
    </row>
    <row r="77" spans="1:6" ht="13.5">
      <c r="A77" s="10">
        <v>74</v>
      </c>
      <c r="B77" s="150" t="s">
        <v>147</v>
      </c>
      <c r="C77" s="107">
        <v>192.072306</v>
      </c>
      <c r="D77" s="219">
        <v>0.257505</v>
      </c>
      <c r="E77" s="116" t="s">
        <v>157</v>
      </c>
      <c r="F77" s="68">
        <v>6.075155756892</v>
      </c>
    </row>
    <row r="78" spans="1:6" ht="13.5">
      <c r="A78" s="10">
        <v>75</v>
      </c>
      <c r="B78" s="150" t="s">
        <v>110</v>
      </c>
      <c r="C78" s="107">
        <v>173.055246</v>
      </c>
      <c r="D78" s="219">
        <v>0.136982</v>
      </c>
      <c r="E78" s="116" t="s">
        <v>106</v>
      </c>
      <c r="F78" s="68">
        <v>5.89178946096</v>
      </c>
    </row>
    <row r="79" spans="1:6" ht="13.5">
      <c r="A79" s="10">
        <v>76</v>
      </c>
      <c r="B79" s="150" t="s">
        <v>151</v>
      </c>
      <c r="C79" s="107">
        <v>173.055246</v>
      </c>
      <c r="D79" s="219">
        <v>0.697461</v>
      </c>
      <c r="E79" s="116" t="s">
        <v>139</v>
      </c>
      <c r="F79" s="68">
        <v>4.5939511842</v>
      </c>
    </row>
    <row r="80" spans="1:6" ht="13.5">
      <c r="A80" s="10">
        <v>77</v>
      </c>
      <c r="B80" s="150" t="s">
        <v>155</v>
      </c>
      <c r="C80" s="107">
        <v>154.989039</v>
      </c>
      <c r="D80" s="219">
        <v>0.254222</v>
      </c>
      <c r="E80" s="123" t="s">
        <v>151</v>
      </c>
      <c r="F80" s="68">
        <v>3.265206381528</v>
      </c>
    </row>
    <row r="81" spans="1:6" ht="13.5">
      <c r="A81" s="10">
        <v>78</v>
      </c>
      <c r="B81" s="150" t="s">
        <v>164</v>
      </c>
      <c r="C81" s="107">
        <v>153.087333</v>
      </c>
      <c r="D81" s="219">
        <v>0.19585</v>
      </c>
      <c r="E81" s="155" t="s">
        <v>223</v>
      </c>
      <c r="F81" s="68">
        <v>3.057250076163</v>
      </c>
    </row>
    <row r="82" spans="1:6" ht="13.5">
      <c r="A82" s="10">
        <v>79</v>
      </c>
      <c r="B82" s="150" t="s">
        <v>118</v>
      </c>
      <c r="C82" s="107">
        <v>148.333068</v>
      </c>
      <c r="D82" s="219">
        <v>0.244765</v>
      </c>
      <c r="E82" s="155" t="s">
        <v>118</v>
      </c>
      <c r="F82" s="68">
        <v>2.590488699552</v>
      </c>
    </row>
    <row r="83" spans="1:6" ht="13.5">
      <c r="A83" s="10">
        <v>80</v>
      </c>
      <c r="B83" s="150" t="s">
        <v>102</v>
      </c>
      <c r="C83" s="107">
        <v>144.52965600000002</v>
      </c>
      <c r="D83" s="219">
        <v>0.184247</v>
      </c>
      <c r="E83" s="155" t="s">
        <v>187</v>
      </c>
      <c r="F83" s="68">
        <v>2.4236919679980002</v>
      </c>
    </row>
    <row r="84" spans="1:6" ht="13.5">
      <c r="A84" s="10">
        <v>81</v>
      </c>
      <c r="B84" s="150" t="s">
        <v>25</v>
      </c>
      <c r="C84" s="107">
        <v>144.52965600000002</v>
      </c>
      <c r="D84" s="219">
        <v>0.31727</v>
      </c>
      <c r="E84" s="155" t="s">
        <v>110</v>
      </c>
      <c r="F84" s="68">
        <v>2.4033912564480002</v>
      </c>
    </row>
    <row r="85" spans="1:6" ht="13.5">
      <c r="A85" s="10">
        <v>82</v>
      </c>
      <c r="B85" s="150" t="s">
        <v>106</v>
      </c>
      <c r="C85" s="107">
        <v>136.922832</v>
      </c>
      <c r="D85" s="219">
        <v>0.279089</v>
      </c>
      <c r="E85" s="155" t="s">
        <v>155</v>
      </c>
      <c r="F85" s="68">
        <v>2.3660626693739997</v>
      </c>
    </row>
    <row r="86" spans="1:6" ht="13.5">
      <c r="A86" s="10">
        <v>83</v>
      </c>
      <c r="B86" s="150" t="s">
        <v>139</v>
      </c>
      <c r="C86" s="107">
        <v>133.11942</v>
      </c>
      <c r="D86" s="219">
        <v>0.376327</v>
      </c>
      <c r="E86" s="155" t="s">
        <v>164</v>
      </c>
      <c r="F86" s="68">
        <v>2.3358065269140003</v>
      </c>
    </row>
    <row r="87" spans="1:6" ht="13.5">
      <c r="A87" s="10">
        <v>84</v>
      </c>
      <c r="B87" s="150" t="s">
        <v>153</v>
      </c>
      <c r="C87" s="107">
        <v>111.249801</v>
      </c>
      <c r="D87" s="219">
        <v>0.149994</v>
      </c>
      <c r="E87" s="155" t="s">
        <v>178</v>
      </c>
      <c r="F87" s="68">
        <v>2.076294971889</v>
      </c>
    </row>
    <row r="88" spans="1:6" ht="13.5">
      <c r="A88" s="10">
        <v>85</v>
      </c>
      <c r="B88" s="150" t="s">
        <v>157</v>
      </c>
      <c r="C88" s="107">
        <v>110.298948</v>
      </c>
      <c r="D88" s="219">
        <v>0.588344</v>
      </c>
      <c r="E88" s="155" t="s">
        <v>149</v>
      </c>
      <c r="F88" s="68">
        <v>2.0751491940239997</v>
      </c>
    </row>
    <row r="89" spans="1:6" ht="13.5">
      <c r="A89" s="10">
        <v>86</v>
      </c>
      <c r="B89" s="150" t="s">
        <v>116</v>
      </c>
      <c r="C89" s="107">
        <v>100.790418</v>
      </c>
      <c r="D89" s="219">
        <v>0.467405</v>
      </c>
      <c r="E89" s="155" t="s">
        <v>116</v>
      </c>
      <c r="F89" s="68">
        <v>1.278828823584</v>
      </c>
    </row>
    <row r="90" spans="1:6" ht="13.5">
      <c r="A90" s="10">
        <v>87</v>
      </c>
      <c r="B90" s="150" t="s">
        <v>187</v>
      </c>
      <c r="C90" s="107">
        <v>92.232741</v>
      </c>
      <c r="D90" s="219">
        <v>0.216409</v>
      </c>
      <c r="E90" s="155" t="s">
        <v>147</v>
      </c>
      <c r="F90" s="68">
        <v>1.2536559412619999</v>
      </c>
    </row>
    <row r="91" spans="1:6" ht="13.5">
      <c r="A91" s="10">
        <v>88</v>
      </c>
      <c r="B91" s="150" t="s">
        <v>178</v>
      </c>
      <c r="C91" s="107">
        <v>82.724211</v>
      </c>
      <c r="D91" s="219">
        <v>0.04074</v>
      </c>
      <c r="E91" s="155" t="s">
        <v>23</v>
      </c>
      <c r="F91" s="68">
        <v>0.9510707453370001</v>
      </c>
    </row>
    <row r="92" spans="1:6" ht="13.5">
      <c r="A92" s="10">
        <v>89</v>
      </c>
      <c r="B92" s="150" t="s">
        <v>445</v>
      </c>
      <c r="C92" s="107">
        <v>81.773358</v>
      </c>
      <c r="D92" s="219">
        <v>0.107782</v>
      </c>
      <c r="E92" s="155" t="s">
        <v>445</v>
      </c>
      <c r="F92" s="68">
        <v>0.867942421812</v>
      </c>
    </row>
    <row r="93" spans="1:6" ht="13.5">
      <c r="A93" s="10">
        <v>90</v>
      </c>
      <c r="B93" s="150" t="s">
        <v>149</v>
      </c>
      <c r="C93" s="107">
        <v>70.36312199999999</v>
      </c>
      <c r="D93" s="219">
        <v>0.509767</v>
      </c>
      <c r="E93" s="155" t="s">
        <v>123</v>
      </c>
      <c r="F93" s="68">
        <v>0.6761363546520002</v>
      </c>
    </row>
    <row r="94" spans="1:6" ht="13.5">
      <c r="A94" s="10">
        <v>91</v>
      </c>
      <c r="B94" s="150" t="s">
        <v>86</v>
      </c>
      <c r="C94" s="107">
        <v>66.55971</v>
      </c>
      <c r="D94" s="219">
        <v>0.103105</v>
      </c>
      <c r="E94" s="155" t="s">
        <v>153</v>
      </c>
      <c r="F94" s="68">
        <v>0.661157567343</v>
      </c>
    </row>
    <row r="95" spans="1:6" ht="13.5">
      <c r="A95" s="10">
        <v>92</v>
      </c>
      <c r="B95" s="150" t="s">
        <v>123</v>
      </c>
      <c r="C95" s="107">
        <v>62.75629800000001</v>
      </c>
      <c r="D95" s="219">
        <v>0.134581</v>
      </c>
      <c r="E95" s="293" t="s">
        <v>125</v>
      </c>
      <c r="F95" s="68">
        <v>0.586762828623</v>
      </c>
    </row>
    <row r="96" spans="1:6" ht="13.5">
      <c r="A96" s="10">
        <v>93</v>
      </c>
      <c r="B96" s="150" t="s">
        <v>133</v>
      </c>
      <c r="C96" s="107">
        <v>52.296915</v>
      </c>
      <c r="D96" s="219">
        <v>0.255584</v>
      </c>
      <c r="E96" s="155" t="s">
        <v>141</v>
      </c>
      <c r="F96" s="68">
        <v>0.38731190334300003</v>
      </c>
    </row>
    <row r="97" spans="1:6" ht="13.5">
      <c r="A97" s="10">
        <v>94</v>
      </c>
      <c r="B97" s="150" t="s">
        <v>125</v>
      </c>
      <c r="C97" s="107">
        <v>27.574737</v>
      </c>
      <c r="D97" s="219">
        <v>0.215573</v>
      </c>
      <c r="E97" s="116" t="s">
        <v>133</v>
      </c>
      <c r="F97" s="68">
        <v>0.281409699615</v>
      </c>
    </row>
    <row r="98" spans="1:6" ht="13.5">
      <c r="A98" s="10">
        <v>95</v>
      </c>
      <c r="B98" s="150" t="s">
        <v>23</v>
      </c>
      <c r="C98" s="107">
        <v>16.164501</v>
      </c>
      <c r="D98" s="219">
        <v>0.086199</v>
      </c>
      <c r="E98" s="116" t="s">
        <v>186</v>
      </c>
      <c r="F98" s="68">
        <v>0.25257508239</v>
      </c>
    </row>
    <row r="99" spans="1:6" ht="13.5">
      <c r="A99" s="10">
        <v>96</v>
      </c>
      <c r="B99" s="150" t="s">
        <v>186</v>
      </c>
      <c r="C99" s="107">
        <v>9.50853</v>
      </c>
      <c r="D99" s="219">
        <v>0.096214</v>
      </c>
      <c r="E99" s="116" t="s">
        <v>172</v>
      </c>
      <c r="F99" s="68">
        <v>0.13494886117200003</v>
      </c>
    </row>
    <row r="100" spans="1:6" ht="13.5">
      <c r="A100" s="10">
        <v>97</v>
      </c>
      <c r="B100" s="150" t="s">
        <v>141</v>
      </c>
      <c r="C100" s="107">
        <v>8.557677</v>
      </c>
      <c r="D100" s="219">
        <v>0.172705</v>
      </c>
      <c r="E100" s="116" t="s">
        <v>120</v>
      </c>
      <c r="F100" s="68">
        <v>0.00424080438</v>
      </c>
    </row>
    <row r="101" spans="1:6" ht="13.5">
      <c r="A101" s="10">
        <v>98</v>
      </c>
      <c r="B101" s="150" t="s">
        <v>172</v>
      </c>
      <c r="C101" s="107">
        <v>5.705118000000001</v>
      </c>
      <c r="D101" s="219">
        <v>0.099899</v>
      </c>
      <c r="E101" s="116" t="s">
        <v>193</v>
      </c>
      <c r="F101" s="68">
        <v>0</v>
      </c>
    </row>
    <row r="102" spans="1:6" ht="13.5">
      <c r="A102" s="10">
        <v>99</v>
      </c>
      <c r="B102" s="150" t="s">
        <v>120</v>
      </c>
      <c r="C102" s="107">
        <v>1.901706</v>
      </c>
      <c r="D102" s="219">
        <v>0.023406</v>
      </c>
      <c r="E102" s="116" t="s">
        <v>194</v>
      </c>
      <c r="F102" s="68">
        <v>0</v>
      </c>
    </row>
    <row r="103" spans="1:6" ht="13.5">
      <c r="A103" s="10">
        <v>100</v>
      </c>
      <c r="B103" s="150" t="s">
        <v>90</v>
      </c>
      <c r="C103" s="107">
        <v>0</v>
      </c>
      <c r="D103" s="219">
        <v>0</v>
      </c>
      <c r="E103" s="116" t="s">
        <v>198</v>
      </c>
      <c r="F103" s="68">
        <v>0</v>
      </c>
    </row>
    <row r="104" spans="1:6" ht="13.5">
      <c r="A104" s="10">
        <v>101</v>
      </c>
      <c r="B104" s="150" t="s">
        <v>100</v>
      </c>
      <c r="C104" s="107">
        <v>0</v>
      </c>
      <c r="D104" s="219">
        <v>0</v>
      </c>
      <c r="E104" s="116" t="s">
        <v>200</v>
      </c>
      <c r="F104" s="68">
        <v>0</v>
      </c>
    </row>
    <row r="105" spans="1:6" ht="13.5">
      <c r="A105" s="10">
        <v>102</v>
      </c>
      <c r="B105" s="150" t="s">
        <v>193</v>
      </c>
      <c r="C105" s="107">
        <v>0</v>
      </c>
      <c r="D105" s="219">
        <v>1</v>
      </c>
      <c r="E105" s="116" t="s">
        <v>221</v>
      </c>
      <c r="F105" s="68">
        <v>0</v>
      </c>
    </row>
    <row r="106" spans="1:6" ht="13.5">
      <c r="A106" s="10">
        <v>103</v>
      </c>
      <c r="B106" s="150" t="s">
        <v>194</v>
      </c>
      <c r="C106" s="107">
        <v>0</v>
      </c>
      <c r="D106" s="219">
        <v>1</v>
      </c>
      <c r="E106" s="116" t="s">
        <v>447</v>
      </c>
      <c r="F106" s="68">
        <v>0</v>
      </c>
    </row>
    <row r="107" spans="1:6" ht="13.5">
      <c r="A107" s="10">
        <v>104</v>
      </c>
      <c r="B107" s="150" t="s">
        <v>198</v>
      </c>
      <c r="C107" s="107">
        <v>0</v>
      </c>
      <c r="D107" s="219">
        <v>1</v>
      </c>
      <c r="E107" s="116" t="s">
        <v>92</v>
      </c>
      <c r="F107" s="68">
        <v>-0.050109002247</v>
      </c>
    </row>
    <row r="108" spans="1:6" ht="13.5">
      <c r="A108" s="10">
        <v>105</v>
      </c>
      <c r="B108" s="150" t="s">
        <v>200</v>
      </c>
      <c r="C108" s="107">
        <v>0</v>
      </c>
      <c r="D108" s="219">
        <v>1</v>
      </c>
      <c r="E108" s="116" t="s">
        <v>145</v>
      </c>
      <c r="F108" s="108">
        <v>-0.145678286424</v>
      </c>
    </row>
    <row r="109" spans="1:6" ht="13.5">
      <c r="A109" s="10">
        <v>106</v>
      </c>
      <c r="B109" s="150" t="s">
        <v>92</v>
      </c>
      <c r="C109" s="107">
        <v>-0.950853</v>
      </c>
      <c r="D109" s="219">
        <v>0.072107</v>
      </c>
      <c r="E109" s="155" t="s">
        <v>90</v>
      </c>
      <c r="F109" s="300" t="s">
        <v>275</v>
      </c>
    </row>
    <row r="110" spans="1:6" ht="13.5">
      <c r="A110" s="10">
        <v>107</v>
      </c>
      <c r="B110" s="150" t="s">
        <v>145</v>
      </c>
      <c r="C110" s="107">
        <v>-41.837531999999996</v>
      </c>
      <c r="D110" s="219">
        <v>0.890954</v>
      </c>
      <c r="E110" s="291" t="s">
        <v>100</v>
      </c>
      <c r="F110" s="295" t="s">
        <v>275</v>
      </c>
    </row>
    <row r="111" spans="1:6" ht="13.5">
      <c r="A111" s="10"/>
      <c r="B111" s="123" t="s">
        <v>448</v>
      </c>
      <c r="C111" s="107">
        <v>3611.3396940000002</v>
      </c>
      <c r="D111" s="220">
        <v>0.453489</v>
      </c>
      <c r="E111" s="155" t="s">
        <v>448</v>
      </c>
      <c r="F111" s="156">
        <v>8.291635937424</v>
      </c>
    </row>
    <row r="112" spans="1:6" ht="13.5">
      <c r="A112" s="158"/>
      <c r="B112" s="157" t="s">
        <v>215</v>
      </c>
      <c r="C112" s="292">
        <v>154578.270504</v>
      </c>
      <c r="D112" s="224">
        <v>1</v>
      </c>
      <c r="E112" s="155" t="s">
        <v>215</v>
      </c>
      <c r="F112" s="156">
        <v>0</v>
      </c>
    </row>
    <row r="113" spans="1:6" ht="13.5">
      <c r="A113" s="30"/>
      <c r="B113" s="233" t="s">
        <v>0</v>
      </c>
      <c r="C113" s="92">
        <v>851221.671807</v>
      </c>
      <c r="D113" s="234">
        <v>0.622327</v>
      </c>
      <c r="E113" s="299"/>
      <c r="F113" s="298">
        <v>41427.256323503076</v>
      </c>
    </row>
    <row r="114" spans="1:2" ht="13.5">
      <c r="A114" s="30"/>
      <c r="B114" s="227"/>
    </row>
    <row r="115" ht="13.5">
      <c r="A115" s="24" t="s">
        <v>415</v>
      </c>
    </row>
    <row r="116" ht="13.5">
      <c r="A116" s="28" t="s">
        <v>417</v>
      </c>
    </row>
    <row r="117" ht="13.5">
      <c r="A117" s="28" t="s">
        <v>416</v>
      </c>
    </row>
    <row r="118" spans="1:6" ht="26.25" customHeight="1">
      <c r="A118" s="308" t="s">
        <v>494</v>
      </c>
      <c r="B118" s="308"/>
      <c r="C118" s="308"/>
      <c r="D118" s="308"/>
      <c r="E118" s="308"/>
      <c r="F118" s="308"/>
    </row>
    <row r="119" ht="13.5">
      <c r="A119" s="28" t="s">
        <v>496</v>
      </c>
    </row>
  </sheetData>
  <sheetProtection/>
  <mergeCells count="1">
    <mergeCell ref="A118:F118"/>
  </mergeCells>
  <printOptions/>
  <pageMargins left="0.7086614173228347" right="0.7086614173228347" top="0.5511811023622047" bottom="0.551181102362204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A1" sqref="A1"/>
    </sheetView>
  </sheetViews>
  <sheetFormatPr defaultColWidth="9.00390625" defaultRowHeight="13.5"/>
  <cols>
    <col min="2" max="2" width="12.875" style="0" customWidth="1"/>
    <col min="3" max="3" width="9.875" style="0" bestFit="1" customWidth="1"/>
  </cols>
  <sheetData>
    <row r="1" ht="14.25">
      <c r="A1" s="14" t="s">
        <v>413</v>
      </c>
    </row>
    <row r="2" spans="1:3" ht="13.5">
      <c r="A2" s="16"/>
      <c r="B2" s="16"/>
      <c r="C2" s="16"/>
    </row>
    <row r="3" spans="1:3" ht="13.5">
      <c r="A3" s="19" t="s">
        <v>281</v>
      </c>
      <c r="B3" s="12"/>
      <c r="C3" s="164">
        <v>5413</v>
      </c>
    </row>
    <row r="4" spans="1:3" ht="13.5">
      <c r="A4" s="18" t="s">
        <v>282</v>
      </c>
      <c r="B4" s="26" t="s">
        <v>276</v>
      </c>
      <c r="C4" s="71">
        <v>11.5</v>
      </c>
    </row>
    <row r="5" spans="1:3" ht="13.5">
      <c r="A5" s="44"/>
      <c r="B5" s="42" t="s">
        <v>277</v>
      </c>
      <c r="C5" s="45">
        <v>7.3</v>
      </c>
    </row>
    <row r="6" spans="1:3" ht="13.5">
      <c r="A6" s="18" t="s">
        <v>278</v>
      </c>
      <c r="B6" s="26" t="s">
        <v>279</v>
      </c>
      <c r="C6" s="81">
        <f>C3*C4/100</f>
        <v>622.495</v>
      </c>
    </row>
    <row r="7" spans="1:3" ht="13.5">
      <c r="A7" s="44" t="s">
        <v>294</v>
      </c>
      <c r="B7" s="42" t="s">
        <v>280</v>
      </c>
      <c r="C7" s="82">
        <f>C3*C5/100</f>
        <v>395.149</v>
      </c>
    </row>
    <row r="8" spans="1:3" ht="13.5">
      <c r="A8" s="43" t="s">
        <v>455</v>
      </c>
      <c r="B8" s="41"/>
      <c r="C8" s="83">
        <f>C6+C7</f>
        <v>1017.644</v>
      </c>
    </row>
    <row r="9" spans="1:3" ht="13.5">
      <c r="A9" s="15"/>
      <c r="B9" s="15"/>
      <c r="C9" s="90"/>
    </row>
    <row r="10" ht="13.5">
      <c r="A10" s="91" t="s">
        <v>396</v>
      </c>
    </row>
    <row r="11" spans="1:6" ht="13.5">
      <c r="A11" s="28" t="s">
        <v>414</v>
      </c>
      <c r="B11" s="28"/>
      <c r="C11" s="28"/>
      <c r="D11" s="28"/>
      <c r="E11" s="28"/>
      <c r="F11" s="28"/>
    </row>
    <row r="12" spans="1:6" ht="34.5" customHeight="1">
      <c r="A12" s="308" t="s">
        <v>400</v>
      </c>
      <c r="B12" s="308"/>
      <c r="C12" s="308"/>
      <c r="D12" s="308"/>
      <c r="E12" s="308"/>
      <c r="F12" s="308"/>
    </row>
    <row r="13" ht="13.5">
      <c r="A13" s="30"/>
    </row>
    <row r="15" ht="13.5">
      <c r="D15" s="15"/>
    </row>
  </sheetData>
  <sheetProtection/>
  <mergeCells count="1">
    <mergeCell ref="A12:F12"/>
  </mergeCells>
  <printOptions/>
  <pageMargins left="0.75" right="0.75"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user</cp:lastModifiedBy>
  <cp:lastPrinted>2021-06-09T05:28:52Z</cp:lastPrinted>
  <dcterms:created xsi:type="dcterms:W3CDTF">2021-01-15T00:39:19Z</dcterms:created>
  <dcterms:modified xsi:type="dcterms:W3CDTF">2023-01-07T07:57:49Z</dcterms:modified>
  <cp:category/>
  <cp:version/>
  <cp:contentType/>
  <cp:contentStatus/>
</cp:coreProperties>
</file>